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CUENTA PUBLICA DIF 2024\DIGITAL\"/>
    </mc:Choice>
  </mc:AlternateContent>
  <xr:revisionPtr revIDLastSave="0" documentId="13_ncr:1_{10C53039-B993-4826-876F-49312D7A29B1}" xr6:coauthVersionLast="47" xr6:coauthVersionMax="47" xr10:uidLastSave="{00000000-0000-0000-0000-000000000000}"/>
  <bookViews>
    <workbookView xWindow="-120" yWindow="-120" windowWidth="29040" windowHeight="1572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ACT!$A$166:$E$224</definedName>
    <definedName name="_xlnm.Print_Area" localSheetId="6">Conciliacion_Eg!$A$1:$D$54</definedName>
    <definedName name="_xlnm.Print_Area" localSheetId="5">Conciliacion_Ig!$A$1:$D$37</definedName>
    <definedName name="_xlnm.Print_Area" localSheetId="4">EFE!$A$85:$E$157</definedName>
    <definedName name="_xlnm.Print_Area" localSheetId="2">ESF!$A$153:$F$186</definedName>
    <definedName name="_xlnm.Print_Area" localSheetId="7">Memoria!$A$1:$J$68</definedName>
    <definedName name="_xlnm.Print_Area" localSheetId="0">'Notas a los Edos Financieros'!$A$1:$D$56</definedName>
    <definedName name="_xlnm.Print_Area" localSheetId="3">VHP!$A$1:$E$41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<sst xmlns="http://schemas.openxmlformats.org/spreadsheetml/2006/main" count="861" uniqueCount="605">
  <si>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</si>
  <si>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</si>
  <si>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</si>
  <si>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</si>
  <si>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</si>
  <si>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</si>
  <si>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</si>
  <si>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</si>
  <si>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</si>
  <si>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</si>
  <si>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</si>
  <si>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</si>
  <si>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</si>
  <si>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</si>
  <si>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</si>
  <si>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</si>
  <si>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</si>
  <si>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</si>
  <si>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</si>
  <si>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</si>
  <si>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</si>
  <si>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</si>
  <si>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</si>
  <si>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</si>
  <si>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</si>
  <si>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</si>
  <si>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</si>
  <si>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</si>
  <si>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</si>
  <si>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</si>
  <si>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</si>
  <si>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</si>
  <si>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</si>
  <si>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</si>
  <si>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</si>
  <si>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</si>
  <si>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</si>
  <si>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</si>
  <si>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</si>
  <si>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</si>
  <si>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</si>
  <si>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</si>
  <si>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</si>
  <si>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</si>
  <si>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</si>
  <si>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</si>
  <si>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</si>
  <si>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</si>
  <si>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</si>
  <si>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</si>
  <si>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</si>
  <si>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</si>
  <si>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</si>
  <si>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</si>
  <si>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</si>
  <si>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</si>
  <si>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</si>
  <si>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</si>
  <si>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</si>
  <si>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</si>
  <si>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</si>
  <si>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</si>
  <si>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</si>
  <si>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</si>
  <si>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</si>
  <si>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</si>
  <si>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</si>
  <si>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</si>
  <si>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</si>
  <si>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</si>
  <si>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</si>
  <si>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</si>
  <si>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</si>
  <si>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</si>
  <si>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</si>
  <si>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</si>
  <si>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</si>
  <si>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</si>
  <si>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</si>
  <si>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</si>
  <si>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</si>
  <si>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</si>
  <si>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</si>
  <si>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</si>
  <si>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</si>
  <si>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</si>
  <si>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</si>
  <si>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</si>
  <si>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</si>
  <si>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</si>
  <si>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</si>
  <si>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</si>
  <si>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</si>
  <si>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</si>
  <si>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</si>
  <si>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</si>
  <si>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</si>
  <si>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</si>
  <si>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</si>
  <si>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</si>
  <si>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</si>
  <si>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</si>
  <si>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</si>
  <si>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</si>
  <si>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</si>
  <si>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</si>
  <si>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</si>
  <si>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</si>
  <si>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</si>
  <si>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</si>
  <si>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</si>
  <si>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</si>
  <si>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</si>
  <si>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</si>
  <si>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</si>
  <si>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</si>
  <si>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</si>
  <si>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</si>
  <si>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</si>
  <si>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</si>
  <si>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</si>
  <si>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</si>
  <si>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</si>
  <si>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</si>
  <si>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</si>
  <si>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</si>
  <si>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</si>
  <si>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</si>
  <si>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</si>
  <si>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</si>
  <si>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</si>
  <si>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</si>
  <si>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</si>
  <si>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</si>
  <si>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</si>
  <si>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</si>
  <si>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</si>
  <si>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</si>
  <si>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</si>
  <si>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</si>
  <si>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</si>
  <si>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</si>
  <si>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</si>
  <si>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</si>
  <si>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</si>
  <si>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</si>
  <si>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</si>
  <si>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</si>
  <si>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</si>
  <si>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</si>
  <si>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</si>
  <si>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</si>
  <si>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</si>
  <si>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</si>
  <si>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</si>
  <si>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</si>
  <si>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</si>
  <si>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</si>
  <si>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</si>
  <si>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</si>
  <si>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</si>
  <si>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</si>
  <si>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</si>
  <si>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</si>
  <si>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</si>
  <si>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</si>
  <si>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</si>
  <si>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</si>
  <si>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</si>
  <si>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</si>
  <si>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</si>
  <si>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</si>
  <si>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</si>
  <si>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</si>
  <si>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</si>
  <si>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</si>
  <si>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</si>
  <si>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</si>
  <si>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</si>
  <si>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</si>
  <si>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</si>
  <si>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</si>
  <si>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</si>
  <si>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</si>
  <si>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</si>
  <si>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</si>
  <si>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</si>
  <si>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</si>
  <si>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</si>
  <si>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</si>
  <si>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</si>
  <si>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</si>
  <si>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</si>
  <si>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</si>
  <si>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</si>
  <si>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</si>
  <si>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</si>
  <si>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</si>
  <si>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</si>
  <si>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</si>
  <si>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</si>
  <si>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</si>
  <si>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</si>
  <si>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</si>
  <si>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</si>
  <si>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</si>
  <si>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</si>
  <si>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</si>
  <si>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</si>
  <si>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</si>
  <si>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</si>
  <si>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</si>
  <si>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</si>
  <si>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</si>
  <si>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</si>
  <si>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</si>
  <si>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</si>
  <si>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</si>
  <si>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</si>
  <si>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</si>
  <si>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</si>
  <si>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</si>
  <si>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</si>
  <si>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</si>
  <si>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</si>
  <si>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</si>
  <si>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</si>
  <si>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</si>
  <si>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</si>
  <si>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</si>
  <si>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</si>
  <si>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</si>
  <si>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</si>
  <si>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</si>
  <si>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</si>
  <si>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</si>
  <si>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</si>
  <si>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</si>
  <si>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</si>
  <si>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</si>
  <si>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</si>
  <si>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</si>
  <si>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</si>
  <si>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</si>
  <si>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</si>
  <si>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</si>
  <si>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</si>
  <si>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</si>
  <si>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</si>
  <si>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</si>
  <si>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</si>
  <si>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</si>
  <si>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</si>
  <si>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</si>
  <si>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</si>
  <si>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</si>
  <si>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</si>
  <si>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</si>
  <si>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</si>
  <si>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</si>
  <si>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</si>
  <si>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</si>
  <si>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</si>
  <si>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</si>
  <si>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</si>
  <si>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</si>
  <si>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</si>
  <si>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</si>
  <si>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</si>
  <si>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</si>
  <si>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</si>
  <si>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</si>
  <si>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</si>
  <si>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</si>
  <si>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</si>
  <si>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</si>
  <si>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</si>
  <si>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</si>
  <si>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</si>
  <si>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</si>
  <si>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</si>
  <si>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</si>
  <si>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</si>
  <si>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</si>
  <si>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</si>
  <si>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</si>
  <si>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</si>
  <si>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</si>
  <si>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</si>
  <si>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</si>
  <si>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</si>
  <si>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</si>
  <si>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</si>
  <si>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</si>
  <si>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</si>
  <si>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</si>
  <si>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</si>
  <si>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</si>
  <si>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</si>
  <si>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</si>
  <si>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</si>
  <si>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</si>
  <si>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</si>
  <si>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</si>
  <si>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</si>
  <si>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</si>
  <si>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</si>
  <si>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</si>
  <si>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</si>
  <si>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</si>
  <si>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</si>
  <si>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</si>
  <si>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</si>
  <si>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</si>
  <si>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</si>
  <si>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</si>
  <si>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</si>
  <si>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</si>
  <si>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</si>
  <si>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</si>
  <si>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</si>
  <si>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</si>
  <si>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</si>
  <si>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</si>
  <si>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</si>
  <si>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</si>
  <si>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</si>
  <si>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</si>
  <si>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</si>
  <si>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</si>
  <si>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</si>
  <si>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</si>
  <si>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</si>
  <si>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</si>
  <si>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</si>
  <si>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</si>
  <si>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</si>
  <si>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</si>
  <si>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</si>
  <si>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</si>
  <si>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</si>
  <si>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</si>
  <si>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</si>
  <si>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</si>
  <si>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</si>
  <si>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</si>
  <si>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</si>
  <si>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</si>
  <si>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</si>
  <si>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</si>
  <si>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</si>
  <si>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</si>
  <si>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</si>
  <si>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</si>
  <si>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</si>
  <si>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</si>
  <si>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</si>
  <si>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</si>
  <si>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</si>
  <si>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</si>
  <si>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</si>
  <si>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</si>
  <si>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</si>
  <si>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</si>
  <si>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</si>
  <si>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</si>
  <si>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</si>
  <si>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</si>
  <si>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</si>
  <si>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</si>
  <si>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</si>
  <si>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</si>
  <si>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</si>
  <si>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</si>
  <si>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</si>
  <si>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</si>
  <si>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</si>
  <si>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</si>
  <si>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</si>
  <si>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</si>
  <si>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</si>
  <si>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</si>
  <si>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</si>
  <si>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</si>
  <si>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</si>
  <si>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</si>
  <si>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</si>
  <si>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</si>
  <si>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</si>
  <si>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</si>
  <si>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</si>
  <si>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</si>
  <si>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</si>
  <si>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</si>
  <si>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</si>
  <si>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</si>
  <si>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</si>
  <si>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</si>
  <si>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</si>
  <si>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</si>
  <si>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</si>
  <si>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</si>
  <si>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</si>
  <si>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</si>
  <si>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</si>
  <si>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</si>
  <si>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</si>
  <si>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</si>
  <si>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</si>
  <si>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</si>
  <si>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</si>
  <si>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</si>
  <si>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</si>
  <si>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</si>
  <si>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</si>
  <si>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</si>
  <si>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</si>
  <si>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</si>
  <si>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</si>
  <si>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</si>
  <si>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</si>
  <si>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</si>
  <si>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</si>
  <si>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</si>
  <si>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</si>
  <si>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</si>
  <si>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</si>
  <si>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</si>
  <si>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</si>
  <si>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</si>
  <si>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</si>
  <si>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</si>
  <si>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</si>
  <si>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</si>
  <si>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</si>
  <si>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</si>
  <si>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</si>
  <si>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</si>
  <si>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</si>
  <si>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</si>
  <si>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</si>
  <si>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</si>
  <si>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</si>
  <si>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</si>
  <si>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</si>
  <si>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</si>
  <si>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</si>
  <si>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</si>
  <si>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</si>
  <si>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</si>
  <si>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</si>
  <si>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</si>
  <si>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</si>
  <si>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</si>
  <si>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</si>
  <si>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</si>
  <si>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</si>
  <si>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</si>
  <si>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</si>
  <si>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</si>
  <si>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</si>
  <si>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</si>
  <si>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</si>
  <si>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</si>
  <si>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</si>
  <si>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</si>
  <si>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</si>
  <si>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</si>
  <si>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</si>
  <si>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</si>
  <si>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</si>
  <si>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</si>
  <si>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</si>
  <si>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</si>
  <si>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</si>
  <si>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</si>
  <si>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</si>
  <si>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</si>
  <si>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</si>
  <si>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</si>
  <si>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</si>
  <si>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</si>
  <si>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</si>
  <si>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</si>
  <si>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</si>
  <si>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</si>
  <si>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</si>
  <si>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</si>
  <si>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</si>
  <si>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</si>
  <si>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</si>
  <si>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</si>
  <si>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</si>
  <si>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</si>
  <si>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</si>
  <si>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</si>
  <si>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</si>
  <si>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</si>
  <si>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</si>
  <si>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</si>
  <si>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</si>
  <si>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</si>
  <si>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</si>
  <si>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</si>
  <si>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</si>
  <si>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</si>
  <si>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</si>
  <si>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</si>
  <si>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</si>
  <si>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</si>
  <si>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</si>
  <si>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</si>
  <si>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</si>
  <si>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</si>
  <si>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</si>
  <si>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</si>
  <si>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</si>
  <si>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</si>
  <si>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</si>
  <si>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</si>
  <si>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</si>
  <si>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</si>
  <si>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</si>
  <si>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</si>
  <si>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</si>
  <si>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</si>
  <si>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</si>
  <si>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</si>
  <si>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</si>
  <si>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</si>
  <si>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</si>
  <si>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</si>
  <si>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</si>
  <si>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</si>
  <si>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</si>
  <si>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</si>
  <si>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</si>
  <si>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</si>
  <si>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</si>
  <si>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</si>
  <si>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</si>
  <si>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</si>
  <si>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</si>
  <si>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</si>
  <si>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</si>
  <si>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</si>
  <si>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</si>
  <si>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</si>
  <si>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</si>
  <si>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</si>
  <si>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</si>
  <si>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</si>
  <si>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</si>
  <si>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</si>
  <si>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</si>
  <si>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</si>
  <si>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</si>
  <si>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</si>
  <si>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</si>
  <si>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</si>
  <si>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</si>
  <si>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</si>
  <si>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</si>
  <si>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</si>
  <si>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</si>
  <si>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</si>
  <si>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</si>
  <si>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</si>
  <si>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</si>
  <si>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</si>
  <si>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</si>
  <si>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</si>
  <si>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</si>
  <si>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</si>
  <si>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</si>
  <si>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</si>
  <si>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</si>
  <si>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</si>
  <si>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</si>
  <si>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</si>
  <si>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</si>
  <si>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</si>
  <si>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</si>
  <si>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</si>
  <si>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</si>
  <si>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</si>
  <si>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</si>
  <si>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</si>
  <si>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</si>
  <si>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</si>
  <si>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</si>
  <si>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</si>
  <si>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</si>
  <si>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</si>
  <si>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</si>
  <si>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</si>
  <si>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</si>
  <si>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</si>
  <si>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</si>
  <si>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</si>
  <si>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Sistema para el Desarrollo Integral de la Familia del Municipio de San Felipe, Gto.</t>
  </si>
  <si>
    <t>Del 1 de Enero al 31 de Diciembre de 2024</t>
  </si>
  <si>
    <t xml:space="preserve">Bajo protesta de decir verdad declaramos que los Estados Financieros y sus notas, son razonablemente correctos </t>
  </si>
  <si>
    <t>y son responsabilidad del emisor.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</si>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</sst>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48</xdr:row>
      <xdr:rowOff>104775</xdr:rowOff>
    </xdr:from>
    <xdr:to>
      <xdr:col>3</xdr:col>
      <xdr:colOff>466725</xdr:colOff>
      <xdr:row>55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6B548DC-D224-434B-B2E6-18B51825B236}"/>
            </a:ext>
          </a:extLst>
        </xdr:cNvPr>
        <xdr:cNvSpPr txBox="1"/>
      </xdr:nvSpPr>
      <xdr:spPr>
        <a:xfrm>
          <a:off x="666750" y="7248525"/>
          <a:ext cx="623887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</a:p>
        <a:p>
          <a:r>
            <a:rPr lang="es-MX" sz="1100"/>
            <a:t>                           Autorizo                                                                                       Elaboro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485774</xdr:colOff>
      <xdr:row>217</xdr:row>
      <xdr:rowOff>85725</xdr:rowOff>
    </xdr:from>
    <xdr:to>
      <xdr:col>2</xdr:col>
      <xdr:colOff>809624</xdr:colOff>
      <xdr:row>224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8B91049-3820-42A4-9216-FA06CD7FD8C1}"/>
            </a:ext>
          </a:extLst>
        </xdr:cNvPr>
        <xdr:cNvSpPr txBox="1"/>
      </xdr:nvSpPr>
      <xdr:spPr>
        <a:xfrm>
          <a:off x="1152524" y="33470850"/>
          <a:ext cx="585787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</a:p>
        <a:p>
          <a:r>
            <a:rPr lang="es-MX" sz="1100"/>
            <a:t>                           Autorizo                                                                                       Elaboro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1504950</xdr:colOff>
      <xdr:row>177</xdr:row>
      <xdr:rowOff>47625</xdr:rowOff>
    </xdr:from>
    <xdr:to>
      <xdr:col>4</xdr:col>
      <xdr:colOff>718197</xdr:colOff>
      <xdr:row>183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23ED613-6B50-4CE0-ACBE-1A1C9237AEDF}"/>
            </a:ext>
          </a:extLst>
        </xdr:cNvPr>
        <xdr:cNvSpPr txBox="1"/>
      </xdr:nvSpPr>
      <xdr:spPr>
        <a:xfrm>
          <a:off x="2171700" y="25717500"/>
          <a:ext cx="5890272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</a:p>
        <a:p>
          <a:r>
            <a:rPr lang="es-MX" sz="1100"/>
            <a:t>                           Autorizo                                                                                       Elaboro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34</xdr:row>
      <xdr:rowOff>0</xdr:rowOff>
    </xdr:from>
    <xdr:to>
      <xdr:col>5</xdr:col>
      <xdr:colOff>76200</xdr:colOff>
      <xdr:row>41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7E4F19A-7643-4EBC-8963-7C455A3F79BE}"/>
            </a:ext>
          </a:extLst>
        </xdr:cNvPr>
        <xdr:cNvSpPr txBox="1"/>
      </xdr:nvSpPr>
      <xdr:spPr>
        <a:xfrm>
          <a:off x="1057275" y="5238750"/>
          <a:ext cx="6648450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</a:p>
        <a:p>
          <a:r>
            <a:rPr lang="es-MX" sz="1100"/>
            <a:t>                           Autorizo                                                                                       Elaboro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256442</xdr:colOff>
      <xdr:row>150</xdr:row>
      <xdr:rowOff>117231</xdr:rowOff>
    </xdr:from>
    <xdr:to>
      <xdr:col>4</xdr:col>
      <xdr:colOff>175847</xdr:colOff>
      <xdr:row>157</xdr:row>
      <xdr:rowOff>139212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82ACEDC-C51F-49F6-929D-60E47E54FE7C}"/>
            </a:ext>
          </a:extLst>
        </xdr:cNvPr>
        <xdr:cNvSpPr txBox="1"/>
      </xdr:nvSpPr>
      <xdr:spPr>
        <a:xfrm>
          <a:off x="923192" y="22479000"/>
          <a:ext cx="6264520" cy="1047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</a:p>
        <a:p>
          <a:r>
            <a:rPr lang="es-MX" sz="1100"/>
            <a:t>                           Autorizo                                                                                       Elaboro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26</xdr:row>
      <xdr:rowOff>66675</xdr:rowOff>
    </xdr:from>
    <xdr:to>
      <xdr:col>5</xdr:col>
      <xdr:colOff>590550</xdr:colOff>
      <xdr:row>33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C1101EC-EF36-4120-96FD-668B49E14C5C}"/>
            </a:ext>
          </a:extLst>
        </xdr:cNvPr>
        <xdr:cNvSpPr txBox="1"/>
      </xdr:nvSpPr>
      <xdr:spPr>
        <a:xfrm>
          <a:off x="457200" y="4210050"/>
          <a:ext cx="7267575" cy="1009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</a:p>
        <a:p>
          <a:r>
            <a:rPr lang="es-MX" sz="1100"/>
            <a:t>                           Autorizo                                                                                       Elaboro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38100</xdr:rowOff>
    </xdr:from>
    <xdr:to>
      <xdr:col>4</xdr:col>
      <xdr:colOff>285750</xdr:colOff>
      <xdr:row>52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6F64612-9191-40B8-8F6B-88FFE7DCFE74}"/>
            </a:ext>
          </a:extLst>
        </xdr:cNvPr>
        <xdr:cNvSpPr txBox="1"/>
      </xdr:nvSpPr>
      <xdr:spPr>
        <a:xfrm>
          <a:off x="247650" y="6886575"/>
          <a:ext cx="6372225" cy="1028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</a:p>
        <a:p>
          <a:r>
            <a:rPr lang="es-MX" sz="1100"/>
            <a:t>                           Autorizo                                                                                       Elaboro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61</xdr:row>
      <xdr:rowOff>76200</xdr:rowOff>
    </xdr:from>
    <xdr:to>
      <xdr:col>3</xdr:col>
      <xdr:colOff>775347</xdr:colOff>
      <xdr:row>68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33C594C-164A-403D-A942-A1F64990DAD0}"/>
            </a:ext>
          </a:extLst>
        </xdr:cNvPr>
        <xdr:cNvSpPr txBox="1"/>
      </xdr:nvSpPr>
      <xdr:spPr>
        <a:xfrm>
          <a:off x="1381125" y="9077325"/>
          <a:ext cx="5795022" cy="1000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</a:p>
        <a:p>
          <a:r>
            <a:rPr lang="es-MX" sz="1100"/>
            <a:t>                           Autorizo                                                                                       Elaboro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20" activePane="bottomLeft" state="frozen"/>
      <selection activeCell="A14" sqref="A14:B14"/>
      <selection pane="bottomLeft" sqref="A1:D56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1" t="s">
        <v>600</v>
      </c>
      <c r="B1" s="162"/>
      <c r="C1" s="115" t="s">
        <v>494</v>
      </c>
      <c r="D1" s="116">
        <v>2024</v>
      </c>
    </row>
    <row r="2" spans="1:4" ht="16.149999999999999" customHeight="1" x14ac:dyDescent="0.2">
      <c r="A2" s="163" t="s">
        <v>493</v>
      </c>
      <c r="B2" s="164"/>
      <c r="C2" s="10" t="s">
        <v>495</v>
      </c>
      <c r="D2" s="117" t="s">
        <v>500</v>
      </c>
    </row>
    <row r="3" spans="1:4" ht="16.149999999999999" customHeight="1" x14ac:dyDescent="0.2">
      <c r="A3" s="165" t="s">
        <v>601</v>
      </c>
      <c r="B3" s="166"/>
      <c r="C3" s="10" t="s">
        <v>496</v>
      </c>
      <c r="D3" s="118">
        <v>4</v>
      </c>
    </row>
    <row r="4" spans="1:4" ht="16.149999999999999" customHeight="1" x14ac:dyDescent="0.2">
      <c r="A4" s="167" t="s">
        <v>515</v>
      </c>
      <c r="B4" s="168"/>
      <c r="C4" s="168"/>
      <c r="D4" s="169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556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516</v>
      </c>
    </row>
    <row r="41" spans="1:2" x14ac:dyDescent="0.2">
      <c r="A41" s="4"/>
      <c r="B41" s="37" t="s">
        <v>554</v>
      </c>
    </row>
    <row r="42" spans="1:2" x14ac:dyDescent="0.2">
      <c r="A42" s="4"/>
      <c r="B42" s="37" t="s">
        <v>555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143" zoomScaleNormal="100" workbookViewId="0">
      <selection activeCell="A166" sqref="A166:E224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4" t="s">
        <v>600</v>
      </c>
      <c r="B1" s="164"/>
      <c r="C1" s="164"/>
      <c r="D1" s="10" t="s">
        <v>497</v>
      </c>
      <c r="E1" s="19">
        <v>2024</v>
      </c>
    </row>
    <row r="2" spans="1:5" s="11" customFormat="1" ht="18.95" customHeight="1" x14ac:dyDescent="0.25">
      <c r="A2" s="164" t="s">
        <v>502</v>
      </c>
      <c r="B2" s="164"/>
      <c r="C2" s="164"/>
      <c r="D2" s="10" t="s">
        <v>498</v>
      </c>
      <c r="E2" s="19" t="s">
        <v>500</v>
      </c>
    </row>
    <row r="3" spans="1:5" s="11" customFormat="1" ht="18.95" customHeight="1" x14ac:dyDescent="0.25">
      <c r="A3" s="164" t="s">
        <v>601</v>
      </c>
      <c r="B3" s="164"/>
      <c r="C3" s="164"/>
      <c r="D3" s="10" t="s">
        <v>499</v>
      </c>
      <c r="E3" s="19">
        <v>4</v>
      </c>
    </row>
    <row r="4" spans="1:5" s="11" customFormat="1" ht="18.95" customHeight="1" x14ac:dyDescent="0.25">
      <c r="A4" s="164" t="s">
        <v>515</v>
      </c>
      <c r="B4" s="164"/>
      <c r="C4" s="164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8" t="s">
        <v>558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59" t="s">
        <v>275</v>
      </c>
      <c r="E8" s="160" t="s">
        <v>596</v>
      </c>
    </row>
    <row r="9" spans="1:5" x14ac:dyDescent="0.2">
      <c r="A9" s="120">
        <v>4000</v>
      </c>
      <c r="B9" s="119" t="s">
        <v>556</v>
      </c>
      <c r="C9" s="121">
        <f>SUM(C10+C57+C69)</f>
        <v>18602511.009999998</v>
      </c>
      <c r="D9" s="80"/>
      <c r="E9" s="40"/>
    </row>
    <row r="10" spans="1:5" x14ac:dyDescent="0.2">
      <c r="A10" s="120">
        <v>4100</v>
      </c>
      <c r="B10" s="119" t="s">
        <v>222</v>
      </c>
      <c r="C10" s="121">
        <f>SUM(C11+C21+C27+C30+C36+C39+C48)</f>
        <v>1096995.1200000001</v>
      </c>
      <c r="D10" s="80"/>
      <c r="E10" s="40"/>
    </row>
    <row r="11" spans="1:5" x14ac:dyDescent="0.2">
      <c r="A11" s="120">
        <v>4110</v>
      </c>
      <c r="B11" s="119" t="s">
        <v>223</v>
      </c>
      <c r="C11" s="121">
        <f>SUM(C12:C20)</f>
        <v>0</v>
      </c>
      <c r="D11" s="80"/>
      <c r="E11" s="40"/>
    </row>
    <row r="12" spans="1:5" x14ac:dyDescent="0.2">
      <c r="A12" s="41">
        <v>4111</v>
      </c>
      <c r="B12" s="42" t="s">
        <v>224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225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226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227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228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229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230</v>
      </c>
      <c r="C18" s="45">
        <v>0</v>
      </c>
      <c r="D18" s="80"/>
      <c r="E18" s="40"/>
    </row>
    <row r="19" spans="1:5" ht="22.5" x14ac:dyDescent="0.2">
      <c r="A19" s="41">
        <v>4118</v>
      </c>
      <c r="B19" s="43" t="s">
        <v>408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231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232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233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409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234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235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236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237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238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410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239</v>
      </c>
      <c r="C30" s="121">
        <f>SUM(C31:C35)</f>
        <v>0</v>
      </c>
      <c r="D30" s="80"/>
      <c r="E30" s="40"/>
    </row>
    <row r="31" spans="1:5" x14ac:dyDescent="0.2">
      <c r="A31" s="41">
        <v>4141</v>
      </c>
      <c r="B31" s="42" t="s">
        <v>240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241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242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411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243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412</v>
      </c>
      <c r="C36" s="121">
        <f>SUM(C37:C38)</f>
        <v>2941.62</v>
      </c>
      <c r="D36" s="80"/>
      <c r="E36" s="40"/>
    </row>
    <row r="37" spans="1:5" x14ac:dyDescent="0.2">
      <c r="A37" s="41">
        <v>4151</v>
      </c>
      <c r="B37" s="42" t="s">
        <v>412</v>
      </c>
      <c r="C37" s="45">
        <v>2941.62</v>
      </c>
      <c r="D37" s="80"/>
      <c r="E37" s="40"/>
    </row>
    <row r="38" spans="1:5" ht="22.5" x14ac:dyDescent="0.2">
      <c r="A38" s="41">
        <v>4154</v>
      </c>
      <c r="B38" s="43" t="s">
        <v>413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414</v>
      </c>
      <c r="C39" s="121">
        <f>SUM(C40:C47)</f>
        <v>0</v>
      </c>
      <c r="D39" s="80"/>
      <c r="E39" s="40"/>
    </row>
    <row r="40" spans="1:5" x14ac:dyDescent="0.2">
      <c r="A40" s="41">
        <v>4161</v>
      </c>
      <c r="B40" s="42" t="s">
        <v>244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245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246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247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248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415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249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250</v>
      </c>
      <c r="C47" s="45">
        <v>0</v>
      </c>
      <c r="D47" s="80"/>
      <c r="E47" s="40"/>
    </row>
    <row r="48" spans="1:5" x14ac:dyDescent="0.2">
      <c r="A48" s="120">
        <v>4170</v>
      </c>
      <c r="B48" s="119" t="s">
        <v>492</v>
      </c>
      <c r="C48" s="121">
        <f>SUM(C49:C56)</f>
        <v>1094053.5</v>
      </c>
      <c r="D48" s="80"/>
      <c r="E48" s="40"/>
    </row>
    <row r="49" spans="1:5" x14ac:dyDescent="0.2">
      <c r="A49" s="41">
        <v>4171</v>
      </c>
      <c r="B49" s="42" t="s">
        <v>416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417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418</v>
      </c>
      <c r="C51" s="45">
        <v>1094053.5</v>
      </c>
      <c r="D51" s="80"/>
      <c r="E51" s="40"/>
    </row>
    <row r="52" spans="1:5" ht="22.5" x14ac:dyDescent="0.2">
      <c r="A52" s="41">
        <v>4174</v>
      </c>
      <c r="B52" s="43" t="s">
        <v>419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420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421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422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423</v>
      </c>
      <c r="C56" s="45">
        <v>0</v>
      </c>
      <c r="D56" s="80"/>
      <c r="E56" s="40"/>
    </row>
    <row r="57" spans="1:5" ht="33.75" x14ac:dyDescent="0.2">
      <c r="A57" s="120">
        <v>4200</v>
      </c>
      <c r="B57" s="122" t="s">
        <v>424</v>
      </c>
      <c r="C57" s="121">
        <f>+C58+C64</f>
        <v>17433369.399999999</v>
      </c>
      <c r="D57" s="80"/>
      <c r="E57" s="40"/>
    </row>
    <row r="58" spans="1:5" ht="22.5" x14ac:dyDescent="0.2">
      <c r="A58" s="120">
        <v>4210</v>
      </c>
      <c r="B58" s="122" t="s">
        <v>425</v>
      </c>
      <c r="C58" s="121">
        <f>SUM(C59:C63)</f>
        <v>0</v>
      </c>
      <c r="D58" s="80"/>
      <c r="E58" s="40"/>
    </row>
    <row r="59" spans="1:5" x14ac:dyDescent="0.2">
      <c r="A59" s="41">
        <v>4211</v>
      </c>
      <c r="B59" s="42" t="s">
        <v>251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252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253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426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427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254</v>
      </c>
      <c r="C64" s="121">
        <f>SUM(C65:C68)</f>
        <v>17433369.399999999</v>
      </c>
      <c r="D64" s="80"/>
      <c r="E64" s="40"/>
    </row>
    <row r="65" spans="1:5" x14ac:dyDescent="0.2">
      <c r="A65" s="41">
        <v>4221</v>
      </c>
      <c r="B65" s="42" t="s">
        <v>255</v>
      </c>
      <c r="C65" s="45">
        <v>17433369.399999999</v>
      </c>
      <c r="D65" s="80"/>
      <c r="E65" s="40"/>
    </row>
    <row r="66" spans="1:5" x14ac:dyDescent="0.2">
      <c r="A66" s="41">
        <v>4223</v>
      </c>
      <c r="B66" s="42" t="s">
        <v>256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258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428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259</v>
      </c>
      <c r="C69" s="121">
        <f>C70+C73+C79+C81+C83</f>
        <v>72146.490000000005</v>
      </c>
      <c r="D69" s="42"/>
      <c r="E69" s="42"/>
    </row>
    <row r="70" spans="1:5" x14ac:dyDescent="0.2">
      <c r="A70" s="123">
        <v>4310</v>
      </c>
      <c r="B70" s="119" t="s">
        <v>260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429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261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262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263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264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265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266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267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268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268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269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269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270</v>
      </c>
      <c r="C83" s="121">
        <f>SUM(C84:C90)</f>
        <v>72146.490000000005</v>
      </c>
      <c r="D83" s="42"/>
      <c r="E83" s="42"/>
    </row>
    <row r="84" spans="1:5" x14ac:dyDescent="0.2">
      <c r="A84" s="44">
        <v>4392</v>
      </c>
      <c r="B84" s="42" t="s">
        <v>271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430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272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273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274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431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270</v>
      </c>
      <c r="C90" s="45">
        <v>72146.490000000005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557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275</v>
      </c>
      <c r="E93" s="39" t="s">
        <v>596</v>
      </c>
    </row>
    <row r="94" spans="1:5" x14ac:dyDescent="0.2">
      <c r="A94" s="123">
        <v>5000</v>
      </c>
      <c r="B94" s="119" t="s">
        <v>276</v>
      </c>
      <c r="C94" s="121">
        <f>C95+C123+C156+C166+C181+C210</f>
        <v>18383400.68</v>
      </c>
      <c r="D94" s="124">
        <v>1</v>
      </c>
      <c r="E94" s="42"/>
    </row>
    <row r="95" spans="1:5" x14ac:dyDescent="0.2">
      <c r="A95" s="123">
        <v>5100</v>
      </c>
      <c r="B95" s="119" t="s">
        <v>277</v>
      </c>
      <c r="C95" s="121">
        <f>C96+C103+C113</f>
        <v>15559056.319999998</v>
      </c>
      <c r="D95" s="124">
        <f>C95/$C$94</f>
        <v>0.84636442358171993</v>
      </c>
      <c r="E95" s="42"/>
    </row>
    <row r="96" spans="1:5" x14ac:dyDescent="0.2">
      <c r="A96" s="123">
        <v>5110</v>
      </c>
      <c r="B96" s="119" t="s">
        <v>278</v>
      </c>
      <c r="C96" s="121">
        <f>SUM(C97:C102)</f>
        <v>13265422.969999999</v>
      </c>
      <c r="D96" s="124">
        <f t="shared" ref="D96:D159" si="0">C96/$C$94</f>
        <v>0.72159788065936881</v>
      </c>
      <c r="E96" s="42"/>
    </row>
    <row r="97" spans="1:5" x14ac:dyDescent="0.2">
      <c r="A97" s="44">
        <v>5111</v>
      </c>
      <c r="B97" s="42" t="s">
        <v>279</v>
      </c>
      <c r="C97" s="45">
        <v>7949447.4500000002</v>
      </c>
      <c r="D97" s="46">
        <f t="shared" si="0"/>
        <v>0.43242529433895799</v>
      </c>
      <c r="E97" s="42"/>
    </row>
    <row r="98" spans="1:5" x14ac:dyDescent="0.2">
      <c r="A98" s="44">
        <v>5112</v>
      </c>
      <c r="B98" s="42" t="s">
        <v>280</v>
      </c>
      <c r="C98" s="45">
        <v>0</v>
      </c>
      <c r="D98" s="46">
        <f t="shared" si="0"/>
        <v>0</v>
      </c>
      <c r="E98" s="42"/>
    </row>
    <row r="99" spans="1:5" x14ac:dyDescent="0.2">
      <c r="A99" s="44">
        <v>5113</v>
      </c>
      <c r="B99" s="42" t="s">
        <v>281</v>
      </c>
      <c r="C99" s="45">
        <v>1101945.07</v>
      </c>
      <c r="D99" s="46">
        <f t="shared" si="0"/>
        <v>5.9942395271776236E-2</v>
      </c>
      <c r="E99" s="42"/>
    </row>
    <row r="100" spans="1:5" x14ac:dyDescent="0.2">
      <c r="A100" s="44">
        <v>5114</v>
      </c>
      <c r="B100" s="42" t="s">
        <v>282</v>
      </c>
      <c r="C100" s="45">
        <v>2318862.52</v>
      </c>
      <c r="D100" s="46">
        <f t="shared" si="0"/>
        <v>0.12613893154832764</v>
      </c>
      <c r="E100" s="42"/>
    </row>
    <row r="101" spans="1:5" x14ac:dyDescent="0.2">
      <c r="A101" s="44">
        <v>5115</v>
      </c>
      <c r="B101" s="42" t="s">
        <v>283</v>
      </c>
      <c r="C101" s="45">
        <v>1895167.93</v>
      </c>
      <c r="D101" s="46">
        <f t="shared" si="0"/>
        <v>0.10309125950030699</v>
      </c>
      <c r="E101" s="42"/>
    </row>
    <row r="102" spans="1:5" x14ac:dyDescent="0.2">
      <c r="A102" s="44">
        <v>5116</v>
      </c>
      <c r="B102" s="42" t="s">
        <v>284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285</v>
      </c>
      <c r="C103" s="121">
        <f>SUM(C104:C112)</f>
        <v>609652.93999999994</v>
      </c>
      <c r="D103" s="124">
        <f t="shared" si="0"/>
        <v>3.316322973166029E-2</v>
      </c>
      <c r="E103" s="42"/>
    </row>
    <row r="104" spans="1:5" x14ac:dyDescent="0.2">
      <c r="A104" s="44">
        <v>5121</v>
      </c>
      <c r="B104" s="42" t="s">
        <v>286</v>
      </c>
      <c r="C104" s="45">
        <v>189168.63</v>
      </c>
      <c r="D104" s="46">
        <f t="shared" si="0"/>
        <v>1.0290186962296033E-2</v>
      </c>
      <c r="E104" s="42"/>
    </row>
    <row r="105" spans="1:5" x14ac:dyDescent="0.2">
      <c r="A105" s="44">
        <v>5122</v>
      </c>
      <c r="B105" s="42" t="s">
        <v>287</v>
      </c>
      <c r="C105" s="45">
        <v>18976.560000000001</v>
      </c>
      <c r="D105" s="46">
        <f t="shared" si="0"/>
        <v>1.0322660279414636E-3</v>
      </c>
      <c r="E105" s="42"/>
    </row>
    <row r="106" spans="1:5" x14ac:dyDescent="0.2">
      <c r="A106" s="44">
        <v>5123</v>
      </c>
      <c r="B106" s="42" t="s">
        <v>288</v>
      </c>
      <c r="C106" s="45">
        <v>1967.05</v>
      </c>
      <c r="D106" s="46">
        <f t="shared" si="0"/>
        <v>1.0700142124084955E-4</v>
      </c>
      <c r="E106" s="42"/>
    </row>
    <row r="107" spans="1:5" x14ac:dyDescent="0.2">
      <c r="A107" s="44">
        <v>5124</v>
      </c>
      <c r="B107" s="42" t="s">
        <v>289</v>
      </c>
      <c r="C107" s="45">
        <v>20637.04</v>
      </c>
      <c r="D107" s="46">
        <f t="shared" si="0"/>
        <v>1.1225909916902275E-3</v>
      </c>
      <c r="E107" s="42"/>
    </row>
    <row r="108" spans="1:5" x14ac:dyDescent="0.2">
      <c r="A108" s="44">
        <v>5125</v>
      </c>
      <c r="B108" s="42" t="s">
        <v>290</v>
      </c>
      <c r="C108" s="45">
        <v>10324.57</v>
      </c>
      <c r="D108" s="46">
        <f t="shared" si="0"/>
        <v>5.6162459708733285E-4</v>
      </c>
      <c r="E108" s="42"/>
    </row>
    <row r="109" spans="1:5" x14ac:dyDescent="0.2">
      <c r="A109" s="44">
        <v>5126</v>
      </c>
      <c r="B109" s="42" t="s">
        <v>291</v>
      </c>
      <c r="C109" s="45">
        <v>297091.37</v>
      </c>
      <c r="D109" s="46">
        <f t="shared" si="0"/>
        <v>1.6160849408195569E-2</v>
      </c>
      <c r="E109" s="42"/>
    </row>
    <row r="110" spans="1:5" x14ac:dyDescent="0.2">
      <c r="A110" s="44">
        <v>5127</v>
      </c>
      <c r="B110" s="42" t="s">
        <v>292</v>
      </c>
      <c r="C110" s="45">
        <v>0</v>
      </c>
      <c r="D110" s="46">
        <f t="shared" si="0"/>
        <v>0</v>
      </c>
      <c r="E110" s="42"/>
    </row>
    <row r="111" spans="1:5" x14ac:dyDescent="0.2">
      <c r="A111" s="44">
        <v>5128</v>
      </c>
      <c r="B111" s="42" t="s">
        <v>293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294</v>
      </c>
      <c r="C112" s="45">
        <v>71487.72</v>
      </c>
      <c r="D112" s="46">
        <f t="shared" si="0"/>
        <v>3.8887103232088179E-3</v>
      </c>
      <c r="E112" s="42"/>
    </row>
    <row r="113" spans="1:5" x14ac:dyDescent="0.2">
      <c r="A113" s="123">
        <v>5130</v>
      </c>
      <c r="B113" s="119" t="s">
        <v>295</v>
      </c>
      <c r="C113" s="121">
        <f>SUM(C114:C122)</f>
        <v>1683980.41</v>
      </c>
      <c r="D113" s="124">
        <f t="shared" si="0"/>
        <v>9.1603313190690899E-2</v>
      </c>
      <c r="E113" s="42"/>
    </row>
    <row r="114" spans="1:5" x14ac:dyDescent="0.2">
      <c r="A114" s="44">
        <v>5131</v>
      </c>
      <c r="B114" s="42" t="s">
        <v>296</v>
      </c>
      <c r="C114" s="45">
        <v>121638.72</v>
      </c>
      <c r="D114" s="46">
        <f t="shared" si="0"/>
        <v>6.6167692320570149E-3</v>
      </c>
      <c r="E114" s="42"/>
    </row>
    <row r="115" spans="1:5" x14ac:dyDescent="0.2">
      <c r="A115" s="44">
        <v>5132</v>
      </c>
      <c r="B115" s="42" t="s">
        <v>297</v>
      </c>
      <c r="C115" s="45">
        <v>98107.08</v>
      </c>
      <c r="D115" s="46">
        <f t="shared" si="0"/>
        <v>5.3367209749572847E-3</v>
      </c>
      <c r="E115" s="42"/>
    </row>
    <row r="116" spans="1:5" x14ac:dyDescent="0.2">
      <c r="A116" s="44">
        <v>5133</v>
      </c>
      <c r="B116" s="42" t="s">
        <v>298</v>
      </c>
      <c r="C116" s="45">
        <v>193516</v>
      </c>
      <c r="D116" s="46">
        <f t="shared" si="0"/>
        <v>1.0526670411450773E-2</v>
      </c>
      <c r="E116" s="42"/>
    </row>
    <row r="117" spans="1:5" x14ac:dyDescent="0.2">
      <c r="A117" s="44">
        <v>5134</v>
      </c>
      <c r="B117" s="42" t="s">
        <v>299</v>
      </c>
      <c r="C117" s="45">
        <v>243884.39</v>
      </c>
      <c r="D117" s="46">
        <f t="shared" si="0"/>
        <v>1.3266554662290047E-2</v>
      </c>
      <c r="E117" s="42"/>
    </row>
    <row r="118" spans="1:5" x14ac:dyDescent="0.2">
      <c r="A118" s="44">
        <v>5135</v>
      </c>
      <c r="B118" s="42" t="s">
        <v>300</v>
      </c>
      <c r="C118" s="45">
        <v>637711</v>
      </c>
      <c r="D118" s="46">
        <f t="shared" si="0"/>
        <v>3.4689501202777459E-2</v>
      </c>
      <c r="E118" s="42"/>
    </row>
    <row r="119" spans="1:5" x14ac:dyDescent="0.2">
      <c r="A119" s="44">
        <v>5136</v>
      </c>
      <c r="B119" s="42" t="s">
        <v>301</v>
      </c>
      <c r="C119" s="45">
        <v>0</v>
      </c>
      <c r="D119" s="46">
        <f t="shared" si="0"/>
        <v>0</v>
      </c>
      <c r="E119" s="42"/>
    </row>
    <row r="120" spans="1:5" x14ac:dyDescent="0.2">
      <c r="A120" s="44">
        <v>5137</v>
      </c>
      <c r="B120" s="42" t="s">
        <v>302</v>
      </c>
      <c r="C120" s="45">
        <v>0</v>
      </c>
      <c r="D120" s="46">
        <f t="shared" si="0"/>
        <v>0</v>
      </c>
      <c r="E120" s="42"/>
    </row>
    <row r="121" spans="1:5" x14ac:dyDescent="0.2">
      <c r="A121" s="44">
        <v>5138</v>
      </c>
      <c r="B121" s="42" t="s">
        <v>303</v>
      </c>
      <c r="C121" s="45">
        <v>70466.8</v>
      </c>
      <c r="D121" s="46">
        <f t="shared" si="0"/>
        <v>3.8331754405300819E-3</v>
      </c>
      <c r="E121" s="42"/>
    </row>
    <row r="122" spans="1:5" x14ac:dyDescent="0.2">
      <c r="A122" s="44">
        <v>5139</v>
      </c>
      <c r="B122" s="42" t="s">
        <v>304</v>
      </c>
      <c r="C122" s="45">
        <v>318656.42</v>
      </c>
      <c r="D122" s="46">
        <f t="shared" si="0"/>
        <v>1.7333921266628236E-2</v>
      </c>
      <c r="E122" s="42"/>
    </row>
    <row r="123" spans="1:5" x14ac:dyDescent="0.2">
      <c r="A123" s="123">
        <v>5200</v>
      </c>
      <c r="B123" s="119" t="s">
        <v>305</v>
      </c>
      <c r="C123" s="121">
        <f>C124+C127+C130+C133+C138+C142+C145+C147+C153</f>
        <v>2469332.25</v>
      </c>
      <c r="D123" s="124">
        <f t="shared" si="0"/>
        <v>0.13432401833500154</v>
      </c>
      <c r="E123" s="42"/>
    </row>
    <row r="124" spans="1:5" x14ac:dyDescent="0.2">
      <c r="A124" s="123">
        <v>5210</v>
      </c>
      <c r="B124" s="119" t="s">
        <v>306</v>
      </c>
      <c r="C124" s="121">
        <f>SUM(C125:C126)</f>
        <v>0</v>
      </c>
      <c r="D124" s="124">
        <f t="shared" si="0"/>
        <v>0</v>
      </c>
      <c r="E124" s="42"/>
    </row>
    <row r="125" spans="1:5" x14ac:dyDescent="0.2">
      <c r="A125" s="44">
        <v>5211</v>
      </c>
      <c r="B125" s="42" t="s">
        <v>307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308</v>
      </c>
      <c r="C126" s="45">
        <v>0</v>
      </c>
      <c r="D126" s="46">
        <f t="shared" si="0"/>
        <v>0</v>
      </c>
      <c r="E126" s="42"/>
    </row>
    <row r="127" spans="1:5" x14ac:dyDescent="0.2">
      <c r="A127" s="123">
        <v>5220</v>
      </c>
      <c r="B127" s="119" t="s">
        <v>309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310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311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256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312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313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257</v>
      </c>
      <c r="C133" s="121">
        <f>SUM(C134:C137)</f>
        <v>2390920.25</v>
      </c>
      <c r="D133" s="124">
        <f t="shared" si="0"/>
        <v>0.13005864864824346</v>
      </c>
      <c r="E133" s="42"/>
    </row>
    <row r="134" spans="1:5" x14ac:dyDescent="0.2">
      <c r="A134" s="44">
        <v>5241</v>
      </c>
      <c r="B134" s="42" t="s">
        <v>314</v>
      </c>
      <c r="C134" s="45">
        <v>1970668.98</v>
      </c>
      <c r="D134" s="46">
        <f t="shared" si="0"/>
        <v>0.10719828253234809</v>
      </c>
      <c r="E134" s="42"/>
    </row>
    <row r="135" spans="1:5" x14ac:dyDescent="0.2">
      <c r="A135" s="44">
        <v>5242</v>
      </c>
      <c r="B135" s="42" t="s">
        <v>315</v>
      </c>
      <c r="C135" s="45">
        <v>249000</v>
      </c>
      <c r="D135" s="46">
        <f t="shared" si="0"/>
        <v>1.3544827985547667E-2</v>
      </c>
      <c r="E135" s="42"/>
    </row>
    <row r="136" spans="1:5" x14ac:dyDescent="0.2">
      <c r="A136" s="44">
        <v>5243</v>
      </c>
      <c r="B136" s="42" t="s">
        <v>316</v>
      </c>
      <c r="C136" s="45">
        <v>171251.27</v>
      </c>
      <c r="D136" s="46">
        <f t="shared" si="0"/>
        <v>9.3155381303477083E-3</v>
      </c>
      <c r="E136" s="42"/>
    </row>
    <row r="137" spans="1:5" x14ac:dyDescent="0.2">
      <c r="A137" s="44">
        <v>5244</v>
      </c>
      <c r="B137" s="42" t="s">
        <v>317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258</v>
      </c>
      <c r="C138" s="121">
        <f>SUM(C139:C141)</f>
        <v>78412</v>
      </c>
      <c r="D138" s="124">
        <f t="shared" si="0"/>
        <v>4.2653696867580868E-3</v>
      </c>
      <c r="E138" s="42"/>
    </row>
    <row r="139" spans="1:5" x14ac:dyDescent="0.2">
      <c r="A139" s="44">
        <v>5251</v>
      </c>
      <c r="B139" s="42" t="s">
        <v>318</v>
      </c>
      <c r="C139" s="45">
        <v>78412</v>
      </c>
      <c r="D139" s="46">
        <f t="shared" si="0"/>
        <v>4.2653696867580868E-3</v>
      </c>
      <c r="E139" s="42"/>
    </row>
    <row r="140" spans="1:5" x14ac:dyDescent="0.2">
      <c r="A140" s="44">
        <v>5252</v>
      </c>
      <c r="B140" s="42" t="s">
        <v>319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320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321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322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323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324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325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326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327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328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329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330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331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332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333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334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335</v>
      </c>
      <c r="C156" s="121">
        <f>C157+C160+C163</f>
        <v>0</v>
      </c>
      <c r="D156" s="124">
        <f t="shared" si="0"/>
        <v>0</v>
      </c>
      <c r="E156" s="42"/>
    </row>
    <row r="157" spans="1:5" x14ac:dyDescent="0.2">
      <c r="A157" s="123">
        <v>5310</v>
      </c>
      <c r="B157" s="119" t="s">
        <v>251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336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337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252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338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339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253</v>
      </c>
      <c r="C163" s="121">
        <f>SUM(C164:C165)</f>
        <v>0</v>
      </c>
      <c r="D163" s="124">
        <f t="shared" si="1"/>
        <v>0</v>
      </c>
      <c r="E163" s="42"/>
    </row>
    <row r="164" spans="1:5" x14ac:dyDescent="0.2">
      <c r="A164" s="44">
        <v>5331</v>
      </c>
      <c r="B164" s="42" t="s">
        <v>340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341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342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343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344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345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346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347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348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349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350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351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352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352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353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354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355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356</v>
      </c>
      <c r="C181" s="121">
        <f>C182+C191+C194+C200</f>
        <v>355012.11</v>
      </c>
      <c r="D181" s="124">
        <f t="shared" si="1"/>
        <v>1.9311558083278418E-2</v>
      </c>
      <c r="E181" s="42"/>
    </row>
    <row r="182" spans="1:5" x14ac:dyDescent="0.2">
      <c r="A182" s="123">
        <v>5510</v>
      </c>
      <c r="B182" s="119" t="s">
        <v>357</v>
      </c>
      <c r="C182" s="121">
        <f>SUM(C183:C190)</f>
        <v>355012.11</v>
      </c>
      <c r="D182" s="124">
        <f t="shared" si="1"/>
        <v>1.9311558083278418E-2</v>
      </c>
      <c r="E182" s="42"/>
    </row>
    <row r="183" spans="1:5" x14ac:dyDescent="0.2">
      <c r="A183" s="44">
        <v>5511</v>
      </c>
      <c r="B183" s="42" t="s">
        <v>358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359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360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361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362</v>
      </c>
      <c r="C187" s="45">
        <v>351618.07</v>
      </c>
      <c r="D187" s="46">
        <f t="shared" si="1"/>
        <v>1.9126932830362483E-2</v>
      </c>
      <c r="E187" s="42"/>
    </row>
    <row r="188" spans="1:5" x14ac:dyDescent="0.2">
      <c r="A188" s="44">
        <v>5516</v>
      </c>
      <c r="B188" s="42" t="s">
        <v>363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364</v>
      </c>
      <c r="C189" s="45">
        <v>3394.04</v>
      </c>
      <c r="D189" s="46">
        <f t="shared" si="1"/>
        <v>1.8462525291593654E-4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365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366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367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368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369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370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371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372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373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374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375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376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432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378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273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379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433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380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381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382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6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46" zoomScaleNormal="100" workbookViewId="0">
      <selection activeCell="A153" sqref="A153:F186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0" t="s">
        <v>600</v>
      </c>
      <c r="B1" s="171"/>
      <c r="C1" s="171"/>
      <c r="D1" s="171"/>
      <c r="E1" s="171"/>
      <c r="F1" s="171"/>
      <c r="G1" s="10" t="s">
        <v>497</v>
      </c>
      <c r="H1" s="19">
        <v>2024</v>
      </c>
    </row>
    <row r="2" spans="1:8" s="11" customFormat="1" ht="18.95" customHeight="1" x14ac:dyDescent="0.25">
      <c r="A2" s="170" t="s">
        <v>501</v>
      </c>
      <c r="B2" s="171"/>
      <c r="C2" s="171"/>
      <c r="D2" s="171"/>
      <c r="E2" s="171"/>
      <c r="F2" s="171"/>
      <c r="G2" s="10" t="s">
        <v>498</v>
      </c>
      <c r="H2" s="19" t="s">
        <v>500</v>
      </c>
    </row>
    <row r="3" spans="1:8" s="11" customFormat="1" ht="18.95" customHeight="1" x14ac:dyDescent="0.25">
      <c r="A3" s="170" t="s">
        <v>601</v>
      </c>
      <c r="B3" s="171"/>
      <c r="C3" s="171"/>
      <c r="D3" s="171"/>
      <c r="E3" s="171"/>
      <c r="F3" s="171"/>
      <c r="G3" s="10" t="s">
        <v>499</v>
      </c>
      <c r="H3" s="19">
        <v>4</v>
      </c>
    </row>
    <row r="4" spans="1:8" s="11" customFormat="1" ht="18.95" customHeight="1" x14ac:dyDescent="0.25">
      <c r="A4" s="170" t="s">
        <v>515</v>
      </c>
      <c r="B4" s="171"/>
      <c r="C4" s="171"/>
      <c r="D4" s="171"/>
      <c r="E4" s="171"/>
      <c r="F4" s="171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0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">
        <v>4681.5</v>
      </c>
      <c r="D15" s="18">
        <v>4681.5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">
        <v>1270.8699999999999</v>
      </c>
      <c r="D20" s="18">
        <v>1270.8699999999999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482</v>
      </c>
      <c r="C23" s="18">
        <v>1407309.57</v>
      </c>
      <c r="D23" s="18">
        <v>1407309.57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844797.4</v>
      </c>
    </row>
    <row r="42" spans="1:8" x14ac:dyDescent="0.2">
      <c r="A42" s="16">
        <v>1151</v>
      </c>
      <c r="B42" s="14" t="s">
        <v>144</v>
      </c>
      <c r="C42" s="18">
        <v>844797.4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559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560</v>
      </c>
      <c r="G55" s="15" t="s">
        <v>561</v>
      </c>
      <c r="H55" s="15" t="s">
        <v>99</v>
      </c>
      <c r="I55" s="15" t="s">
        <v>562</v>
      </c>
      <c r="J55" s="15" t="s">
        <v>126</v>
      </c>
    </row>
    <row r="56" spans="1:10" x14ac:dyDescent="0.2">
      <c r="A56" s="16">
        <v>1230</v>
      </c>
      <c r="B56" s="14" t="s">
        <v>148</v>
      </c>
      <c r="C56" s="18">
        <f>SUM(C57:C63)</f>
        <v>6741995.5300000003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149</v>
      </c>
      <c r="C57" s="18">
        <v>6741995.5300000003</v>
      </c>
      <c r="D57" s="145"/>
      <c r="E57" s="145"/>
    </row>
    <row r="58" spans="1:10" x14ac:dyDescent="0.2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151</v>
      </c>
      <c r="C59" s="18">
        <v>0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153</v>
      </c>
      <c r="C61" s="18">
        <v>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154</v>
      </c>
      <c r="C62" s="18">
        <v>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155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156</v>
      </c>
      <c r="C64" s="18">
        <f>SUM(C65:C72)</f>
        <v>3407604.7</v>
      </c>
      <c r="D64" s="18">
        <f t="shared" ref="D64:E64" si="0">SUM(D65:D72)</f>
        <v>351618.07</v>
      </c>
      <c r="E64" s="18">
        <f t="shared" si="0"/>
        <v>2796780.79</v>
      </c>
    </row>
    <row r="65" spans="1:9" x14ac:dyDescent="0.2">
      <c r="A65" s="16">
        <v>1241</v>
      </c>
      <c r="B65" s="14" t="s">
        <v>157</v>
      </c>
      <c r="C65" s="18">
        <v>1330334.1000000001</v>
      </c>
      <c r="D65" s="18">
        <v>124017.51</v>
      </c>
      <c r="E65" s="18">
        <v>0</v>
      </c>
    </row>
    <row r="66" spans="1:9" x14ac:dyDescent="0.2">
      <c r="A66" s="16">
        <v>1242</v>
      </c>
      <c r="B66" s="14" t="s">
        <v>158</v>
      </c>
      <c r="C66" s="18">
        <v>87216</v>
      </c>
      <c r="D66" s="18">
        <v>9728.42</v>
      </c>
      <c r="E66" s="18">
        <v>0</v>
      </c>
    </row>
    <row r="67" spans="1:9" x14ac:dyDescent="0.2">
      <c r="A67" s="16">
        <v>1243</v>
      </c>
      <c r="B67" s="14" t="s">
        <v>159</v>
      </c>
      <c r="C67" s="18">
        <v>299938.63</v>
      </c>
      <c r="D67" s="18">
        <v>59987.74</v>
      </c>
      <c r="E67" s="18">
        <v>0</v>
      </c>
    </row>
    <row r="68" spans="1:9" x14ac:dyDescent="0.2">
      <c r="A68" s="16">
        <v>1244</v>
      </c>
      <c r="B68" s="14" t="s">
        <v>160</v>
      </c>
      <c r="C68" s="18">
        <v>1660131.97</v>
      </c>
      <c r="D68" s="18">
        <v>154886</v>
      </c>
      <c r="E68" s="18">
        <v>0</v>
      </c>
    </row>
    <row r="69" spans="1:9" x14ac:dyDescent="0.2">
      <c r="A69" s="16">
        <v>1245</v>
      </c>
      <c r="B69" s="14" t="s">
        <v>161</v>
      </c>
      <c r="C69" s="18">
        <v>0</v>
      </c>
      <c r="D69" s="18">
        <v>0</v>
      </c>
      <c r="E69" s="18">
        <v>2796780.79</v>
      </c>
    </row>
    <row r="70" spans="1:9" x14ac:dyDescent="0.2">
      <c r="A70" s="16">
        <v>1246</v>
      </c>
      <c r="B70" s="14" t="s">
        <v>162</v>
      </c>
      <c r="C70" s="18">
        <v>29984</v>
      </c>
      <c r="D70" s="18">
        <v>2998.4</v>
      </c>
      <c r="E70" s="18">
        <v>0</v>
      </c>
    </row>
    <row r="71" spans="1:9" x14ac:dyDescent="0.2">
      <c r="A71" s="16">
        <v>1247</v>
      </c>
      <c r="B71" s="14" t="s">
        <v>163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164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8">
        <f>SUM(C77:C81)</f>
        <v>89749.2</v>
      </c>
      <c r="D76" s="18">
        <f>SUM(D77:D81)</f>
        <v>3394.04</v>
      </c>
      <c r="E76" s="18">
        <f>SUM(E77:E81)</f>
        <v>81869.94</v>
      </c>
    </row>
    <row r="77" spans="1:9" x14ac:dyDescent="0.2">
      <c r="A77" s="16">
        <v>1251</v>
      </c>
      <c r="B77" s="14" t="s">
        <v>167</v>
      </c>
      <c r="C77" s="18">
        <v>82209.2</v>
      </c>
      <c r="D77" s="18">
        <v>2640.04</v>
      </c>
      <c r="E77" s="18">
        <v>78037.11</v>
      </c>
    </row>
    <row r="78" spans="1:9" x14ac:dyDescent="0.2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8">
        <v>7540</v>
      </c>
      <c r="D80" s="18">
        <v>754</v>
      </c>
      <c r="E80" s="18">
        <v>3832.83</v>
      </c>
    </row>
    <row r="81" spans="1:8" x14ac:dyDescent="0.2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8">
        <f>SUM(C83:C88)</f>
        <v>0</v>
      </c>
      <c r="D82" s="145"/>
      <c r="E82" s="145"/>
    </row>
    <row r="83" spans="1:8" x14ac:dyDescent="0.2">
      <c r="A83" s="16">
        <v>1271</v>
      </c>
      <c r="B83" s="14" t="s">
        <v>173</v>
      </c>
      <c r="C83" s="18">
        <v>0</v>
      </c>
      <c r="D83" s="145"/>
      <c r="E83" s="145"/>
    </row>
    <row r="84" spans="1:8" x14ac:dyDescent="0.2">
      <c r="A84" s="16">
        <v>1272</v>
      </c>
      <c r="B84" s="14" t="s">
        <v>174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175</v>
      </c>
      <c r="C85" s="18">
        <v>0</v>
      </c>
      <c r="D85" s="145"/>
      <c r="E85" s="145"/>
    </row>
    <row r="86" spans="1:8" x14ac:dyDescent="0.2">
      <c r="A86" s="16">
        <v>1274</v>
      </c>
      <c r="B86" s="14" t="s">
        <v>176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177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178</v>
      </c>
      <c r="C88" s="18">
        <v>0</v>
      </c>
      <c r="D88" s="145"/>
      <c r="E88" s="145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0</v>
      </c>
    </row>
    <row r="99" spans="1:8" x14ac:dyDescent="0.2">
      <c r="A99" s="16">
        <v>1191</v>
      </c>
      <c r="B99" s="14" t="s">
        <v>484</v>
      </c>
      <c r="C99" s="18">
        <v>0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4" t="s">
        <v>188</v>
      </c>
      <c r="C110" s="18">
        <f>SUM(C111:C119)</f>
        <v>4914310.3100000005</v>
      </c>
      <c r="D110" s="18">
        <f>SUM(D111:D119)</f>
        <v>4914310.3100000005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8">
        <v>3215137.44</v>
      </c>
      <c r="D111" s="18">
        <f>C111</f>
        <v>3215137.44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8">
        <v>1143638.29</v>
      </c>
      <c r="D112" s="18">
        <f t="shared" ref="D112:D119" si="1">C112</f>
        <v>1143638.29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8">
        <v>100000</v>
      </c>
      <c r="D116" s="18">
        <f t="shared" si="1"/>
        <v>100000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8">
        <v>434304.29</v>
      </c>
      <c r="D117" s="18">
        <f t="shared" si="1"/>
        <v>434304.29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8">
        <v>21230.29</v>
      </c>
      <c r="D119" s="18">
        <f t="shared" si="1"/>
        <v>21230.29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25" t="s">
        <v>569</v>
      </c>
      <c r="B153" s="125"/>
      <c r="C153" s="125"/>
      <c r="D153" s="125"/>
      <c r="E153" s="125"/>
    </row>
    <row r="154" spans="1:5" x14ac:dyDescent="0.2">
      <c r="A154" s="126" t="s">
        <v>85</v>
      </c>
      <c r="B154" s="126" t="s">
        <v>82</v>
      </c>
      <c r="C154" s="126" t="s">
        <v>83</v>
      </c>
      <c r="D154" s="127" t="s">
        <v>86</v>
      </c>
      <c r="E154" s="127" t="s">
        <v>126</v>
      </c>
    </row>
    <row r="155" spans="1:5" x14ac:dyDescent="0.2">
      <c r="A155" s="128">
        <v>2170</v>
      </c>
      <c r="B155" s="129" t="s">
        <v>570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571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572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573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574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575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576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577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578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579</v>
      </c>
      <c r="B165" s="125"/>
      <c r="C165" s="125"/>
      <c r="D165" s="125"/>
      <c r="E165" s="125"/>
    </row>
    <row r="166" spans="1:5" x14ac:dyDescent="0.2">
      <c r="A166" s="126" t="s">
        <v>85</v>
      </c>
      <c r="B166" s="126" t="s">
        <v>82</v>
      </c>
      <c r="C166" s="126" t="s">
        <v>83</v>
      </c>
      <c r="D166" s="127" t="s">
        <v>86</v>
      </c>
      <c r="E166" s="127" t="s">
        <v>126</v>
      </c>
    </row>
    <row r="167" spans="1:5" x14ac:dyDescent="0.2">
      <c r="A167" s="128">
        <v>2190</v>
      </c>
      <c r="B167" s="129" t="s">
        <v>580</v>
      </c>
      <c r="C167" s="130">
        <f>SUM(C168:C170)</f>
        <v>0</v>
      </c>
      <c r="D167" s="129"/>
      <c r="E167" s="129"/>
    </row>
    <row r="168" spans="1:5" x14ac:dyDescent="0.2">
      <c r="A168" s="128">
        <v>2191</v>
      </c>
      <c r="B168" s="129" t="s">
        <v>581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582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217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517</v>
      </c>
      <c r="C173" s="129"/>
      <c r="D173" s="129"/>
      <c r="E17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zoomScaleNormal="100" workbookViewId="0">
      <selection sqref="A1:E41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2" t="s">
        <v>600</v>
      </c>
      <c r="B1" s="172"/>
      <c r="C1" s="172"/>
      <c r="D1" s="21" t="s">
        <v>497</v>
      </c>
      <c r="E1" s="22">
        <v>2024</v>
      </c>
    </row>
    <row r="2" spans="1:5" ht="18.95" customHeight="1" x14ac:dyDescent="0.2">
      <c r="A2" s="172" t="s">
        <v>503</v>
      </c>
      <c r="B2" s="172"/>
      <c r="C2" s="172"/>
      <c r="D2" s="21" t="s">
        <v>498</v>
      </c>
      <c r="E2" s="22" t="s">
        <v>500</v>
      </c>
    </row>
    <row r="3" spans="1:5" ht="18.95" customHeight="1" x14ac:dyDescent="0.2">
      <c r="A3" s="172" t="s">
        <v>601</v>
      </c>
      <c r="B3" s="172"/>
      <c r="C3" s="172"/>
      <c r="D3" s="21" t="s">
        <v>499</v>
      </c>
      <c r="E3" s="22">
        <v>4</v>
      </c>
    </row>
    <row r="4" spans="1:5" ht="18.95" customHeight="1" x14ac:dyDescent="0.2">
      <c r="A4" s="172" t="s">
        <v>515</v>
      </c>
      <c r="B4" s="172"/>
      <c r="C4" s="172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28">
        <v>2366203.42</v>
      </c>
    </row>
    <row r="10" spans="1:5" x14ac:dyDescent="0.2">
      <c r="A10" s="27">
        <v>3120</v>
      </c>
      <c r="B10" s="23" t="s">
        <v>383</v>
      </c>
      <c r="C10" s="28">
        <v>0.01</v>
      </c>
    </row>
    <row r="11" spans="1:5" x14ac:dyDescent="0.2">
      <c r="A11" s="27">
        <v>3130</v>
      </c>
      <c r="B11" s="23" t="s">
        <v>384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28">
        <v>219110.33</v>
      </c>
    </row>
    <row r="16" spans="1:5" x14ac:dyDescent="0.2">
      <c r="A16" s="27">
        <v>3220</v>
      </c>
      <c r="B16" s="23" t="s">
        <v>387</v>
      </c>
      <c r="C16" s="28">
        <v>7089921.9800000004</v>
      </c>
    </row>
    <row r="17" spans="1:3" x14ac:dyDescent="0.2">
      <c r="A17" s="27">
        <v>3230</v>
      </c>
      <c r="B17" s="23" t="s">
        <v>388</v>
      </c>
      <c r="C17" s="28">
        <f>SUM(C18:C21)</f>
        <v>0</v>
      </c>
    </row>
    <row r="18" spans="1:3" x14ac:dyDescent="0.2">
      <c r="A18" s="27">
        <v>3231</v>
      </c>
      <c r="B18" s="23" t="s">
        <v>389</v>
      </c>
      <c r="C18" s="28">
        <v>0</v>
      </c>
    </row>
    <row r="19" spans="1:3" x14ac:dyDescent="0.2">
      <c r="A19" s="27">
        <v>3232</v>
      </c>
      <c r="B19" s="23" t="s">
        <v>390</v>
      </c>
      <c r="C19" s="28">
        <v>0</v>
      </c>
    </row>
    <row r="20" spans="1:3" x14ac:dyDescent="0.2">
      <c r="A20" s="27">
        <v>3233</v>
      </c>
      <c r="B20" s="23" t="s">
        <v>391</v>
      </c>
      <c r="C20" s="28">
        <v>0</v>
      </c>
    </row>
    <row r="21" spans="1:3" x14ac:dyDescent="0.2">
      <c r="A21" s="27">
        <v>3239</v>
      </c>
      <c r="B21" s="23" t="s">
        <v>392</v>
      </c>
      <c r="C21" s="28">
        <v>0</v>
      </c>
    </row>
    <row r="22" spans="1:3" x14ac:dyDescent="0.2">
      <c r="A22" s="27">
        <v>3240</v>
      </c>
      <c r="B22" s="23" t="s">
        <v>393</v>
      </c>
      <c r="C22" s="28">
        <f>SUM(C23:C25)</f>
        <v>0</v>
      </c>
    </row>
    <row r="23" spans="1:3" x14ac:dyDescent="0.2">
      <c r="A23" s="27">
        <v>3241</v>
      </c>
      <c r="B23" s="23" t="s">
        <v>394</v>
      </c>
      <c r="C23" s="28">
        <v>0</v>
      </c>
    </row>
    <row r="24" spans="1:3" x14ac:dyDescent="0.2">
      <c r="A24" s="27">
        <v>3242</v>
      </c>
      <c r="B24" s="23" t="s">
        <v>395</v>
      </c>
      <c r="C24" s="28">
        <v>0</v>
      </c>
    </row>
    <row r="25" spans="1:3" x14ac:dyDescent="0.2">
      <c r="A25" s="27">
        <v>3243</v>
      </c>
      <c r="B25" s="23" t="s">
        <v>396</v>
      </c>
      <c r="C25" s="28">
        <v>0</v>
      </c>
    </row>
    <row r="26" spans="1:3" x14ac:dyDescent="0.2">
      <c r="A26" s="27">
        <v>3250</v>
      </c>
      <c r="B26" s="23" t="s">
        <v>397</v>
      </c>
      <c r="C26" s="28">
        <f>SUM(C27:C28)</f>
        <v>0</v>
      </c>
    </row>
    <row r="27" spans="1:3" x14ac:dyDescent="0.2">
      <c r="A27" s="27">
        <v>3251</v>
      </c>
      <c r="B27" s="23" t="s">
        <v>398</v>
      </c>
      <c r="C27" s="28">
        <v>0</v>
      </c>
    </row>
    <row r="28" spans="1:3" x14ac:dyDescent="0.2">
      <c r="A28" s="27">
        <v>3252</v>
      </c>
      <c r="B28" s="23" t="s">
        <v>399</v>
      </c>
      <c r="C28" s="28">
        <v>0</v>
      </c>
    </row>
    <row r="30" spans="1:3" x14ac:dyDescent="0.2">
      <c r="B30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7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topLeftCell="A68" zoomScale="130" zoomScaleNormal="130" workbookViewId="0">
      <selection activeCell="A85" sqref="A85:E157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2" t="s">
        <v>600</v>
      </c>
      <c r="B1" s="172"/>
      <c r="C1" s="172"/>
      <c r="D1" s="21" t="s">
        <v>497</v>
      </c>
      <c r="E1" s="22">
        <v>2024</v>
      </c>
    </row>
    <row r="2" spans="1:5" s="29" customFormat="1" ht="18.95" customHeight="1" x14ac:dyDescent="0.25">
      <c r="A2" s="172" t="s">
        <v>504</v>
      </c>
      <c r="B2" s="172"/>
      <c r="C2" s="172"/>
      <c r="D2" s="21" t="s">
        <v>498</v>
      </c>
      <c r="E2" s="22" t="s">
        <v>500</v>
      </c>
    </row>
    <row r="3" spans="1:5" s="29" customFormat="1" ht="18.95" customHeight="1" x14ac:dyDescent="0.25">
      <c r="A3" s="172" t="s">
        <v>601</v>
      </c>
      <c r="B3" s="172"/>
      <c r="C3" s="172"/>
      <c r="D3" s="21" t="s">
        <v>499</v>
      </c>
      <c r="E3" s="22">
        <v>4</v>
      </c>
    </row>
    <row r="4" spans="1:5" s="29" customFormat="1" ht="18.95" customHeight="1" x14ac:dyDescent="0.25">
      <c r="A4" s="172" t="s">
        <v>515</v>
      </c>
      <c r="B4" s="172"/>
      <c r="C4" s="172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57"/>
    </row>
    <row r="8" spans="1:5" x14ac:dyDescent="0.2">
      <c r="A8" s="26" t="s">
        <v>85</v>
      </c>
      <c r="B8" s="26" t="s">
        <v>82</v>
      </c>
      <c r="C8" s="83">
        <v>2024</v>
      </c>
      <c r="D8" s="83">
        <v>2023</v>
      </c>
      <c r="E8" s="158"/>
    </row>
    <row r="9" spans="1:5" x14ac:dyDescent="0.2">
      <c r="A9" s="27">
        <v>1111</v>
      </c>
      <c r="B9" s="23" t="s">
        <v>400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401</v>
      </c>
      <c r="C10" s="28">
        <v>4970788.01</v>
      </c>
      <c r="D10" s="28">
        <v>5202255.29</v>
      </c>
    </row>
    <row r="11" spans="1:5" x14ac:dyDescent="0.2">
      <c r="A11" s="27">
        <v>1113</v>
      </c>
      <c r="B11" s="23" t="s">
        <v>402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116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403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404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518</v>
      </c>
      <c r="C16" s="84">
        <f>SUM(C9:C15)</f>
        <v>4970788.01</v>
      </c>
      <c r="D16" s="84">
        <f>SUM(D9:D15)</f>
        <v>5202255.29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148</v>
      </c>
      <c r="C21" s="84">
        <f>SUM(C22:C28)</f>
        <v>0</v>
      </c>
      <c r="D21" s="84">
        <f>SUM(D22:D28)</f>
        <v>0</v>
      </c>
    </row>
    <row r="22" spans="1:4" x14ac:dyDescent="0.2">
      <c r="A22" s="27">
        <v>1231</v>
      </c>
      <c r="B22" s="23" t="s">
        <v>149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150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151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152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153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154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155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156</v>
      </c>
      <c r="C29" s="84">
        <f>SUM(C30:C37)</f>
        <v>75519.88</v>
      </c>
      <c r="D29" s="84">
        <f>SUM(D30:D37)</f>
        <v>169854.36</v>
      </c>
    </row>
    <row r="30" spans="1:4" x14ac:dyDescent="0.2">
      <c r="A30" s="27">
        <v>1241</v>
      </c>
      <c r="B30" s="23" t="s">
        <v>157</v>
      </c>
      <c r="C30" s="28">
        <v>75519.88</v>
      </c>
      <c r="D30" s="28">
        <v>169854.36</v>
      </c>
    </row>
    <row r="31" spans="1:4" x14ac:dyDescent="0.2">
      <c r="A31" s="27">
        <v>1242</v>
      </c>
      <c r="B31" s="23" t="s">
        <v>158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159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160</v>
      </c>
      <c r="C33" s="28">
        <v>0</v>
      </c>
      <c r="D33" s="28">
        <v>0</v>
      </c>
    </row>
    <row r="34" spans="1:5" x14ac:dyDescent="0.2">
      <c r="A34" s="27">
        <v>1245</v>
      </c>
      <c r="B34" s="23" t="s">
        <v>161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162</v>
      </c>
      <c r="C35" s="28">
        <v>0</v>
      </c>
      <c r="D35" s="28">
        <v>0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166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167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168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169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170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171</v>
      </c>
      <c r="C43" s="136">
        <v>0</v>
      </c>
      <c r="D43" s="136">
        <v>0</v>
      </c>
    </row>
    <row r="44" spans="1:5" x14ac:dyDescent="0.2">
      <c r="B44" s="85" t="s">
        <v>519</v>
      </c>
      <c r="C44" s="84">
        <f>C21+C29+C38</f>
        <v>75519.88</v>
      </c>
      <c r="D44" s="84">
        <f>D21+D29+D38</f>
        <v>169854.36</v>
      </c>
    </row>
    <row r="45" spans="1:5" x14ac:dyDescent="0.2">
      <c r="E45" s="156"/>
    </row>
    <row r="46" spans="1:5" x14ac:dyDescent="0.2">
      <c r="A46" s="25" t="s">
        <v>591</v>
      </c>
      <c r="B46" s="25"/>
      <c r="C46" s="25"/>
      <c r="D46" s="25"/>
      <c r="E46" s="157"/>
    </row>
    <row r="47" spans="1:5" x14ac:dyDescent="0.2">
      <c r="A47" s="26" t="s">
        <v>85</v>
      </c>
      <c r="B47" s="26" t="s">
        <v>82</v>
      </c>
      <c r="C47" s="83">
        <v>2024</v>
      </c>
      <c r="D47" s="83">
        <v>2023</v>
      </c>
      <c r="E47" s="158"/>
    </row>
    <row r="48" spans="1:5" x14ac:dyDescent="0.2">
      <c r="A48" s="34">
        <v>3210</v>
      </c>
      <c r="B48" s="35" t="s">
        <v>520</v>
      </c>
      <c r="C48" s="84">
        <v>219110.33</v>
      </c>
      <c r="D48" s="84">
        <v>58701.71</v>
      </c>
      <c r="E48" s="156"/>
    </row>
    <row r="49" spans="1:4" x14ac:dyDescent="0.2">
      <c r="A49" s="27"/>
      <c r="B49" s="85" t="s">
        <v>509</v>
      </c>
      <c r="C49" s="84">
        <f>C54+C66+C94+C97+C50</f>
        <v>703822.74</v>
      </c>
      <c r="D49" s="84">
        <f>D54+D66+D94+D97+D50</f>
        <v>1187221.27</v>
      </c>
    </row>
    <row r="50" spans="1:4" x14ac:dyDescent="0.2">
      <c r="A50" s="100">
        <v>5100</v>
      </c>
      <c r="B50" s="101" t="s">
        <v>277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144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144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539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342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510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344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511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347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512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350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513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513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514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354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355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356</v>
      </c>
      <c r="C66" s="84">
        <f>C67+C76+C79+C85</f>
        <v>355012.11</v>
      </c>
      <c r="D66" s="84">
        <f>D67+D76+D79+D85</f>
        <v>381592.77999999997</v>
      </c>
    </row>
    <row r="67" spans="1:4" x14ac:dyDescent="0.2">
      <c r="A67" s="27">
        <v>5510</v>
      </c>
      <c r="B67" s="23" t="s">
        <v>357</v>
      </c>
      <c r="C67" s="28">
        <f>SUM(C68:C75)</f>
        <v>355012.11</v>
      </c>
      <c r="D67" s="28">
        <f>SUM(D68:D75)</f>
        <v>381592.77999999997</v>
      </c>
    </row>
    <row r="68" spans="1:4" x14ac:dyDescent="0.2">
      <c r="A68" s="27">
        <v>5511</v>
      </c>
      <c r="B68" s="23" t="s">
        <v>358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359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360</v>
      </c>
      <c r="C70" s="28">
        <v>0</v>
      </c>
      <c r="D70" s="28">
        <v>0</v>
      </c>
    </row>
    <row r="71" spans="1:4" x14ac:dyDescent="0.2">
      <c r="A71" s="27">
        <v>5514</v>
      </c>
      <c r="B71" s="23" t="s">
        <v>361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362</v>
      </c>
      <c r="C72" s="28">
        <v>351618.07</v>
      </c>
      <c r="D72" s="28">
        <v>374527.61</v>
      </c>
    </row>
    <row r="73" spans="1:4" x14ac:dyDescent="0.2">
      <c r="A73" s="27">
        <v>5516</v>
      </c>
      <c r="B73" s="23" t="s">
        <v>363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364</v>
      </c>
      <c r="C74" s="28">
        <v>3394.04</v>
      </c>
      <c r="D74" s="28">
        <v>7065.17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365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366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367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368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369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370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371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372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373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374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375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376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377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378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273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379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380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381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382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521</v>
      </c>
      <c r="C97" s="84">
        <f>SUM(C98:C102)</f>
        <v>348810.63</v>
      </c>
      <c r="D97" s="84">
        <f>SUM(D98:D102)</f>
        <v>805628.49000000011</v>
      </c>
    </row>
    <row r="98" spans="1:4" x14ac:dyDescent="0.2">
      <c r="A98" s="27">
        <v>2111</v>
      </c>
      <c r="B98" s="23" t="s">
        <v>522</v>
      </c>
      <c r="C98" s="28">
        <v>295118.63</v>
      </c>
      <c r="D98" s="28">
        <v>689784.06</v>
      </c>
    </row>
    <row r="99" spans="1:4" x14ac:dyDescent="0.2">
      <c r="A99" s="27">
        <v>2112</v>
      </c>
      <c r="B99" s="23" t="s">
        <v>523</v>
      </c>
      <c r="C99" s="28">
        <v>0</v>
      </c>
      <c r="D99" s="28">
        <v>31020.639999999999</v>
      </c>
    </row>
    <row r="100" spans="1:4" x14ac:dyDescent="0.2">
      <c r="A100" s="27">
        <v>2112</v>
      </c>
      <c r="B100" s="23" t="s">
        <v>524</v>
      </c>
      <c r="C100" s="28">
        <v>53691.98</v>
      </c>
      <c r="D100" s="28">
        <v>83020.789999999994</v>
      </c>
    </row>
    <row r="101" spans="1:4" x14ac:dyDescent="0.2">
      <c r="A101" s="27">
        <v>2115</v>
      </c>
      <c r="B101" s="23" t="s">
        <v>525</v>
      </c>
      <c r="C101" s="28">
        <v>0.02</v>
      </c>
      <c r="D101" s="28">
        <v>1803</v>
      </c>
    </row>
    <row r="102" spans="1:4" x14ac:dyDescent="0.2">
      <c r="A102" s="27">
        <v>2114</v>
      </c>
      <c r="B102" s="23" t="s">
        <v>526</v>
      </c>
      <c r="C102" s="28">
        <v>0</v>
      </c>
      <c r="D102" s="28">
        <v>0</v>
      </c>
    </row>
    <row r="103" spans="1:4" x14ac:dyDescent="0.2">
      <c r="A103" s="27"/>
      <c r="B103" s="85" t="s">
        <v>527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540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541</v>
      </c>
      <c r="C105" s="109">
        <v>0</v>
      </c>
      <c r="D105" s="109">
        <v>0</v>
      </c>
    </row>
    <row r="106" spans="1:4" x14ac:dyDescent="0.2">
      <c r="A106" s="103"/>
      <c r="B106" s="108" t="s">
        <v>542</v>
      </c>
      <c r="C106" s="109">
        <v>0</v>
      </c>
      <c r="D106" s="109">
        <v>0</v>
      </c>
    </row>
    <row r="107" spans="1:4" x14ac:dyDescent="0.2">
      <c r="A107" s="103"/>
      <c r="B107" s="108" t="s">
        <v>543</v>
      </c>
      <c r="C107" s="109">
        <v>0</v>
      </c>
      <c r="D107" s="109">
        <v>0</v>
      </c>
    </row>
    <row r="108" spans="1:4" x14ac:dyDescent="0.2">
      <c r="A108" s="103"/>
      <c r="B108" s="108" t="s">
        <v>544</v>
      </c>
      <c r="C108" s="109">
        <v>0</v>
      </c>
      <c r="D108" s="109">
        <v>0</v>
      </c>
    </row>
    <row r="109" spans="1:4" x14ac:dyDescent="0.2">
      <c r="A109" s="103"/>
      <c r="B109" s="110" t="s">
        <v>545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172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546</v>
      </c>
      <c r="C111" s="109">
        <v>0</v>
      </c>
      <c r="D111" s="109">
        <v>0</v>
      </c>
    </row>
    <row r="112" spans="1:4" x14ac:dyDescent="0.2">
      <c r="A112" s="103"/>
      <c r="B112" s="110" t="s">
        <v>547</v>
      </c>
      <c r="C112" s="102">
        <f>+C113+C135</f>
        <v>0</v>
      </c>
      <c r="D112" s="102">
        <f>+D113+D135</f>
        <v>0</v>
      </c>
    </row>
    <row r="113" spans="1:4" x14ac:dyDescent="0.2">
      <c r="A113" s="100">
        <v>4300</v>
      </c>
      <c r="B113" s="106" t="s">
        <v>595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260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429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261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262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263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264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265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266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267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268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268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269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269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270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271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430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272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273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274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431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270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528</v>
      </c>
      <c r="C135" s="84">
        <f>SUM(C136:C144)</f>
        <v>0</v>
      </c>
      <c r="D135" s="84">
        <f>SUM(D136:D144)</f>
        <v>0</v>
      </c>
    </row>
    <row r="136" spans="1:4" x14ac:dyDescent="0.2">
      <c r="A136" s="27">
        <v>1124</v>
      </c>
      <c r="B136" s="89" t="s">
        <v>529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530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531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532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533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534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535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536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537</v>
      </c>
      <c r="C144" s="28">
        <v>0</v>
      </c>
      <c r="D144" s="28">
        <v>0</v>
      </c>
    </row>
    <row r="145" spans="1:4" x14ac:dyDescent="0.2">
      <c r="A145" s="27"/>
      <c r="B145" s="91" t="s">
        <v>538</v>
      </c>
      <c r="C145" s="84">
        <f>C48+C49+C103-C109-C112</f>
        <v>922933.07</v>
      </c>
      <c r="D145" s="84">
        <f>D48+D49+D103-D109-D112</f>
        <v>1245922.98</v>
      </c>
    </row>
    <row r="147" spans="1:4" x14ac:dyDescent="0.2">
      <c r="B147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scale="7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"/>
  <sheetViews>
    <sheetView showGridLines="0" zoomScaleNormal="100" workbookViewId="0">
      <selection sqref="A1:D37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3" t="s">
        <v>600</v>
      </c>
      <c r="B1" s="174"/>
      <c r="C1" s="175"/>
    </row>
    <row r="2" spans="1:3" s="30" customFormat="1" ht="18" customHeight="1" x14ac:dyDescent="0.25">
      <c r="A2" s="176" t="s">
        <v>505</v>
      </c>
      <c r="B2" s="177"/>
      <c r="C2" s="178"/>
    </row>
    <row r="3" spans="1:3" s="30" customFormat="1" ht="18" customHeight="1" x14ac:dyDescent="0.25">
      <c r="A3" s="176" t="s">
        <v>601</v>
      </c>
      <c r="B3" s="177"/>
      <c r="C3" s="178"/>
    </row>
    <row r="4" spans="1:3" s="32" customFormat="1" ht="18" customHeight="1" x14ac:dyDescent="0.2">
      <c r="A4" s="179" t="s">
        <v>506</v>
      </c>
      <c r="B4" s="180"/>
      <c r="C4" s="181"/>
    </row>
    <row r="5" spans="1:3" s="32" customFormat="1" ht="18" customHeight="1" x14ac:dyDescent="0.2">
      <c r="A5" s="182" t="s">
        <v>405</v>
      </c>
      <c r="B5" s="183"/>
      <c r="C5" s="147">
        <v>2024</v>
      </c>
    </row>
    <row r="6" spans="1:3" x14ac:dyDescent="0.2">
      <c r="A6" s="47" t="s">
        <v>434</v>
      </c>
      <c r="B6" s="47"/>
      <c r="C6" s="92">
        <v>18602511.010000002</v>
      </c>
    </row>
    <row r="7" spans="1:3" x14ac:dyDescent="0.2">
      <c r="A7" s="48"/>
      <c r="B7" s="49"/>
      <c r="C7" s="50"/>
    </row>
    <row r="8" spans="1:3" x14ac:dyDescent="0.2">
      <c r="A8" s="57" t="s">
        <v>435</v>
      </c>
      <c r="B8" s="57"/>
      <c r="C8" s="93">
        <f>SUM(C9:C14)</f>
        <v>0</v>
      </c>
    </row>
    <row r="9" spans="1:3" x14ac:dyDescent="0.2">
      <c r="A9" s="64" t="s">
        <v>436</v>
      </c>
      <c r="B9" s="63" t="s">
        <v>260</v>
      </c>
      <c r="C9" s="94">
        <v>0</v>
      </c>
    </row>
    <row r="10" spans="1:3" x14ac:dyDescent="0.2">
      <c r="A10" s="51" t="s">
        <v>437</v>
      </c>
      <c r="B10" s="52" t="s">
        <v>446</v>
      </c>
      <c r="C10" s="94">
        <v>0</v>
      </c>
    </row>
    <row r="11" spans="1:3" x14ac:dyDescent="0.2">
      <c r="A11" s="51" t="s">
        <v>438</v>
      </c>
      <c r="B11" s="52" t="s">
        <v>268</v>
      </c>
      <c r="C11" s="94">
        <v>0</v>
      </c>
    </row>
    <row r="12" spans="1:3" x14ac:dyDescent="0.2">
      <c r="A12" s="51" t="s">
        <v>439</v>
      </c>
      <c r="B12" s="52" t="s">
        <v>269</v>
      </c>
      <c r="C12" s="94">
        <v>0</v>
      </c>
    </row>
    <row r="13" spans="1:3" x14ac:dyDescent="0.2">
      <c r="A13" s="51" t="s">
        <v>440</v>
      </c>
      <c r="B13" s="52" t="s">
        <v>270</v>
      </c>
      <c r="C13" s="94">
        <v>0</v>
      </c>
    </row>
    <row r="14" spans="1:3" x14ac:dyDescent="0.2">
      <c r="A14" s="53" t="s">
        <v>441</v>
      </c>
      <c r="B14" s="54" t="s">
        <v>442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597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445</v>
      </c>
      <c r="C17" s="94">
        <v>0</v>
      </c>
    </row>
    <row r="18" spans="1:3" x14ac:dyDescent="0.2">
      <c r="A18" s="59">
        <v>3.2</v>
      </c>
      <c r="B18" s="52" t="s">
        <v>443</v>
      </c>
      <c r="C18" s="94">
        <v>0</v>
      </c>
    </row>
    <row r="19" spans="1:3" x14ac:dyDescent="0.2">
      <c r="A19" s="59">
        <v>3.3</v>
      </c>
      <c r="B19" s="54" t="s">
        <v>444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548</v>
      </c>
      <c r="B21" s="62"/>
      <c r="C21" s="92">
        <f>C6+C8-C16</f>
        <v>18602511.010000002</v>
      </c>
    </row>
    <row r="23" spans="1:3" x14ac:dyDescent="0.2">
      <c r="B23" s="31" t="s">
        <v>602</v>
      </c>
    </row>
    <row r="24" spans="1:3" x14ac:dyDescent="0.2">
      <c r="B24" s="31" t="s">
        <v>603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94"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3"/>
  <sheetViews>
    <sheetView showGridLines="0" zoomScaleNormal="100" workbookViewId="0">
      <selection sqref="A1:D54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84" t="s">
        <v>600</v>
      </c>
      <c r="B1" s="185"/>
      <c r="C1" s="186"/>
    </row>
    <row r="2" spans="1:3" s="33" customFormat="1" ht="18.95" customHeight="1" x14ac:dyDescent="0.25">
      <c r="A2" s="187" t="s">
        <v>507</v>
      </c>
      <c r="B2" s="188"/>
      <c r="C2" s="189"/>
    </row>
    <row r="3" spans="1:3" s="33" customFormat="1" ht="18.95" customHeight="1" x14ac:dyDescent="0.25">
      <c r="A3" s="187" t="s">
        <v>601</v>
      </c>
      <c r="B3" s="188"/>
      <c r="C3" s="189"/>
    </row>
    <row r="4" spans="1:3" x14ac:dyDescent="0.2">
      <c r="A4" s="179" t="s">
        <v>506</v>
      </c>
      <c r="B4" s="180"/>
      <c r="C4" s="181"/>
    </row>
    <row r="5" spans="1:3" ht="22.15" customHeight="1" x14ac:dyDescent="0.2">
      <c r="A5" s="190" t="s">
        <v>405</v>
      </c>
      <c r="B5" s="191"/>
      <c r="C5" s="147">
        <v>2024</v>
      </c>
    </row>
    <row r="6" spans="1:3" x14ac:dyDescent="0.2">
      <c r="A6" s="72" t="s">
        <v>447</v>
      </c>
      <c r="B6" s="47"/>
      <c r="C6" s="96">
        <v>18103908.449999999</v>
      </c>
    </row>
    <row r="7" spans="1:3" x14ac:dyDescent="0.2">
      <c r="A7" s="66"/>
      <c r="B7" s="49"/>
      <c r="C7" s="67"/>
    </row>
    <row r="8" spans="1:3" x14ac:dyDescent="0.2">
      <c r="A8" s="57" t="s">
        <v>448</v>
      </c>
      <c r="B8" s="68"/>
      <c r="C8" s="93">
        <f>SUM(C9:C29)</f>
        <v>75519.88</v>
      </c>
    </row>
    <row r="9" spans="1:3" x14ac:dyDescent="0.2">
      <c r="A9" s="82">
        <v>2.1</v>
      </c>
      <c r="B9" s="73" t="s">
        <v>288</v>
      </c>
      <c r="C9" s="97">
        <v>0</v>
      </c>
    </row>
    <row r="10" spans="1:3" x14ac:dyDescent="0.2">
      <c r="A10" s="82">
        <v>2.2000000000000002</v>
      </c>
      <c r="B10" s="73" t="s">
        <v>285</v>
      </c>
      <c r="C10" s="97">
        <v>0</v>
      </c>
    </row>
    <row r="11" spans="1:3" x14ac:dyDescent="0.2">
      <c r="A11" s="78">
        <v>2.2999999999999998</v>
      </c>
      <c r="B11" s="65" t="s">
        <v>157</v>
      </c>
      <c r="C11" s="97">
        <v>75519.88</v>
      </c>
    </row>
    <row r="12" spans="1:3" x14ac:dyDescent="0.2">
      <c r="A12" s="78">
        <v>2.4</v>
      </c>
      <c r="B12" s="65" t="s">
        <v>158</v>
      </c>
      <c r="C12" s="97">
        <v>0</v>
      </c>
    </row>
    <row r="13" spans="1:3" x14ac:dyDescent="0.2">
      <c r="A13" s="78">
        <v>2.5</v>
      </c>
      <c r="B13" s="65" t="s">
        <v>159</v>
      </c>
      <c r="C13" s="97">
        <v>0</v>
      </c>
    </row>
    <row r="14" spans="1:3" x14ac:dyDescent="0.2">
      <c r="A14" s="78">
        <v>2.6</v>
      </c>
      <c r="B14" s="65" t="s">
        <v>160</v>
      </c>
      <c r="C14" s="97">
        <v>0</v>
      </c>
    </row>
    <row r="15" spans="1:3" x14ac:dyDescent="0.2">
      <c r="A15" s="78">
        <v>2.7</v>
      </c>
      <c r="B15" s="65" t="s">
        <v>161</v>
      </c>
      <c r="C15" s="97">
        <v>0</v>
      </c>
    </row>
    <row r="16" spans="1:3" x14ac:dyDescent="0.2">
      <c r="A16" s="78">
        <v>2.8</v>
      </c>
      <c r="B16" s="65" t="s">
        <v>162</v>
      </c>
      <c r="C16" s="97">
        <v>0</v>
      </c>
    </row>
    <row r="17" spans="1:3" x14ac:dyDescent="0.2">
      <c r="A17" s="78">
        <v>2.9</v>
      </c>
      <c r="B17" s="65" t="s">
        <v>164</v>
      </c>
      <c r="C17" s="97">
        <v>0</v>
      </c>
    </row>
    <row r="18" spans="1:3" x14ac:dyDescent="0.2">
      <c r="A18" s="78" t="s">
        <v>449</v>
      </c>
      <c r="B18" s="65" t="s">
        <v>450</v>
      </c>
      <c r="C18" s="97">
        <v>0</v>
      </c>
    </row>
    <row r="19" spans="1:3" x14ac:dyDescent="0.2">
      <c r="A19" s="78" t="s">
        <v>475</v>
      </c>
      <c r="B19" s="65" t="s">
        <v>166</v>
      </c>
      <c r="C19" s="97">
        <v>0</v>
      </c>
    </row>
    <row r="20" spans="1:3" x14ac:dyDescent="0.2">
      <c r="A20" s="78" t="s">
        <v>476</v>
      </c>
      <c r="B20" s="65" t="s">
        <v>451</v>
      </c>
      <c r="C20" s="97">
        <v>0</v>
      </c>
    </row>
    <row r="21" spans="1:3" x14ac:dyDescent="0.2">
      <c r="A21" s="78" t="s">
        <v>477</v>
      </c>
      <c r="B21" s="65" t="s">
        <v>452</v>
      </c>
      <c r="C21" s="97">
        <v>0</v>
      </c>
    </row>
    <row r="22" spans="1:3" x14ac:dyDescent="0.2">
      <c r="A22" s="78" t="s">
        <v>478</v>
      </c>
      <c r="B22" s="65" t="s">
        <v>453</v>
      </c>
      <c r="C22" s="97">
        <v>0</v>
      </c>
    </row>
    <row r="23" spans="1:3" x14ac:dyDescent="0.2">
      <c r="A23" s="78" t="s">
        <v>454</v>
      </c>
      <c r="B23" s="65" t="s">
        <v>455</v>
      </c>
      <c r="C23" s="97">
        <v>0</v>
      </c>
    </row>
    <row r="24" spans="1:3" x14ac:dyDescent="0.2">
      <c r="A24" s="78" t="s">
        <v>456</v>
      </c>
      <c r="B24" s="65" t="s">
        <v>457</v>
      </c>
      <c r="C24" s="97">
        <v>0</v>
      </c>
    </row>
    <row r="25" spans="1:3" x14ac:dyDescent="0.2">
      <c r="A25" s="78" t="s">
        <v>458</v>
      </c>
      <c r="B25" s="65" t="s">
        <v>459</v>
      </c>
      <c r="C25" s="97">
        <v>0</v>
      </c>
    </row>
    <row r="26" spans="1:3" x14ac:dyDescent="0.2">
      <c r="A26" s="78" t="s">
        <v>460</v>
      </c>
      <c r="B26" s="65" t="s">
        <v>461</v>
      </c>
      <c r="C26" s="97">
        <v>0</v>
      </c>
    </row>
    <row r="27" spans="1:3" x14ac:dyDescent="0.2">
      <c r="A27" s="78" t="s">
        <v>462</v>
      </c>
      <c r="B27" s="65" t="s">
        <v>463</v>
      </c>
      <c r="C27" s="97">
        <v>0</v>
      </c>
    </row>
    <row r="28" spans="1:3" x14ac:dyDescent="0.2">
      <c r="A28" s="78" t="s">
        <v>464</v>
      </c>
      <c r="B28" s="65" t="s">
        <v>465</v>
      </c>
      <c r="C28" s="97">
        <v>0</v>
      </c>
    </row>
    <row r="29" spans="1:3" x14ac:dyDescent="0.2">
      <c r="A29" s="78" t="s">
        <v>466</v>
      </c>
      <c r="B29" s="73" t="s">
        <v>467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468</v>
      </c>
      <c r="B31" s="77"/>
      <c r="C31" s="98">
        <f>SUM(C32:C38)</f>
        <v>355012.11</v>
      </c>
    </row>
    <row r="32" spans="1:3" x14ac:dyDescent="0.2">
      <c r="A32" s="78" t="s">
        <v>469</v>
      </c>
      <c r="B32" s="65" t="s">
        <v>357</v>
      </c>
      <c r="C32" s="97">
        <v>355012.11</v>
      </c>
    </row>
    <row r="33" spans="1:3" x14ac:dyDescent="0.2">
      <c r="A33" s="78" t="s">
        <v>470</v>
      </c>
      <c r="B33" s="65" t="s">
        <v>40</v>
      </c>
      <c r="C33" s="97">
        <v>0</v>
      </c>
    </row>
    <row r="34" spans="1:3" x14ac:dyDescent="0.2">
      <c r="A34" s="78" t="s">
        <v>471</v>
      </c>
      <c r="B34" s="65" t="s">
        <v>367</v>
      </c>
      <c r="C34" s="97">
        <v>0</v>
      </c>
    </row>
    <row r="35" spans="1:3" x14ac:dyDescent="0.2">
      <c r="A35" s="78" t="s">
        <v>472</v>
      </c>
      <c r="B35" s="65" t="s">
        <v>373</v>
      </c>
      <c r="C35" s="97">
        <v>0</v>
      </c>
    </row>
    <row r="36" spans="1:3" x14ac:dyDescent="0.2">
      <c r="A36" s="78" t="s">
        <v>473</v>
      </c>
      <c r="B36" s="65" t="s">
        <v>381</v>
      </c>
      <c r="C36" s="97">
        <v>0</v>
      </c>
    </row>
    <row r="37" spans="1:3" x14ac:dyDescent="0.2">
      <c r="A37" s="78" t="s">
        <v>550</v>
      </c>
      <c r="B37" s="65" t="s">
        <v>598</v>
      </c>
      <c r="C37" s="97">
        <v>0</v>
      </c>
    </row>
    <row r="38" spans="1:3" x14ac:dyDescent="0.2">
      <c r="A38" s="78" t="s">
        <v>551</v>
      </c>
      <c r="B38" s="73" t="s">
        <v>474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549</v>
      </c>
      <c r="B40" s="47"/>
      <c r="C40" s="92">
        <f>C6-C8+C31</f>
        <v>18383400.68</v>
      </c>
    </row>
    <row r="42" spans="1:3" x14ac:dyDescent="0.2">
      <c r="B42" s="31" t="s">
        <v>602</v>
      </c>
    </row>
    <row r="43" spans="1:3" x14ac:dyDescent="0.2">
      <c r="B43" s="31" t="s">
        <v>603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topLeftCell="A16" zoomScaleNormal="100" workbookViewId="0">
      <selection activeCell="B37" sqref="B37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72" t="s">
        <v>600</v>
      </c>
      <c r="B1" s="193"/>
      <c r="C1" s="193"/>
      <c r="D1" s="193"/>
      <c r="E1" s="193"/>
      <c r="F1" s="193"/>
      <c r="G1" s="21" t="s">
        <v>497</v>
      </c>
      <c r="H1" s="22">
        <v>2024</v>
      </c>
    </row>
    <row r="2" spans="1:10" ht="18.95" customHeight="1" x14ac:dyDescent="0.2">
      <c r="A2" s="172" t="s">
        <v>508</v>
      </c>
      <c r="B2" s="193"/>
      <c r="C2" s="193"/>
      <c r="D2" s="193"/>
      <c r="E2" s="193"/>
      <c r="F2" s="193"/>
      <c r="G2" s="21" t="s">
        <v>498</v>
      </c>
      <c r="H2" s="22" t="s">
        <v>500</v>
      </c>
    </row>
    <row r="3" spans="1:10" ht="18.95" customHeight="1" x14ac:dyDescent="0.2">
      <c r="A3" s="194" t="s">
        <v>601</v>
      </c>
      <c r="B3" s="195"/>
      <c r="C3" s="195"/>
      <c r="D3" s="195"/>
      <c r="E3" s="195"/>
      <c r="F3" s="195"/>
      <c r="G3" s="21" t="s">
        <v>499</v>
      </c>
      <c r="H3" s="22">
        <v>4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46"/>
      <c r="H4" s="146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140" t="s">
        <v>604</v>
      </c>
    </row>
    <row r="38" spans="1:6" x14ac:dyDescent="0.2">
      <c r="C38" s="28"/>
      <c r="D38" s="28"/>
      <c r="E38" s="28"/>
      <c r="F38" s="28"/>
    </row>
    <row r="39" spans="1:6" x14ac:dyDescent="0.2">
      <c r="B39" s="192" t="s">
        <v>552</v>
      </c>
      <c r="C39" s="192"/>
      <c r="D39" s="28"/>
      <c r="E39" s="28"/>
      <c r="F39" s="28"/>
    </row>
    <row r="40" spans="1:6" x14ac:dyDescent="0.2">
      <c r="B40" s="142" t="s">
        <v>405</v>
      </c>
      <c r="C40" s="148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0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0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0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0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0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2" t="s">
        <v>553</v>
      </c>
      <c r="C48" s="192"/>
    </row>
    <row r="49" spans="1:3" x14ac:dyDescent="0.2">
      <c r="B49" s="149" t="s">
        <v>405</v>
      </c>
      <c r="C49" s="148">
        <f>H1</f>
        <v>2024</v>
      </c>
    </row>
    <row r="50" spans="1:3" x14ac:dyDescent="0.2">
      <c r="A50" s="23">
        <v>8210</v>
      </c>
      <c r="B50" s="112" t="s">
        <v>47</v>
      </c>
      <c r="C50" s="114">
        <v>0</v>
      </c>
    </row>
    <row r="51" spans="1:3" x14ac:dyDescent="0.2">
      <c r="A51" s="23">
        <v>8220</v>
      </c>
      <c r="B51" s="112" t="s">
        <v>46</v>
      </c>
      <c r="C51" s="114">
        <v>0</v>
      </c>
    </row>
    <row r="52" spans="1:3" x14ac:dyDescent="0.2">
      <c r="A52" s="23">
        <v>8230</v>
      </c>
      <c r="B52" s="112" t="s">
        <v>599</v>
      </c>
      <c r="C52" s="114">
        <v>0</v>
      </c>
    </row>
    <row r="53" spans="1:3" x14ac:dyDescent="0.2">
      <c r="A53" s="23">
        <v>8240</v>
      </c>
      <c r="B53" s="112" t="s">
        <v>45</v>
      </c>
      <c r="C53" s="114">
        <v>0</v>
      </c>
    </row>
    <row r="54" spans="1:3" x14ac:dyDescent="0.2">
      <c r="A54" s="23">
        <v>8250</v>
      </c>
      <c r="B54" s="112" t="s">
        <v>44</v>
      </c>
      <c r="C54" s="114">
        <v>0</v>
      </c>
    </row>
    <row r="55" spans="1:3" x14ac:dyDescent="0.2">
      <c r="A55" s="23">
        <v>8260</v>
      </c>
      <c r="B55" s="112" t="s">
        <v>43</v>
      </c>
      <c r="C55" s="114">
        <v>0</v>
      </c>
    </row>
    <row r="56" spans="1:3" x14ac:dyDescent="0.2">
      <c r="A56" s="23">
        <v>8270</v>
      </c>
      <c r="B56" s="112" t="s">
        <v>42</v>
      </c>
      <c r="C56" s="114">
        <v>0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5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2025-02-24T15:52:27Z</cp:lastPrinted>
  <dcterms:created xsi:type="dcterms:W3CDTF">2012-12-11T20:36:24Z</dcterms:created>
  <dcterms:modified xsi:type="dcterms:W3CDTF">2025-02-25T16:11:30Z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